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e\Desktop\LKC\Ataskaitos platintojams\2022\Savaitgalio\"/>
    </mc:Choice>
  </mc:AlternateContent>
  <xr:revisionPtr revIDLastSave="0" documentId="13_ncr:1_{31C2377F-45FF-4A88-A453-FB2CDB4425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15-07.17" sheetId="66" r:id="rId1"/>
    <sheet name="07.08-07.10" sheetId="65" r:id="rId2"/>
    <sheet name="07.01-07.03" sheetId="64" r:id="rId3"/>
    <sheet name="06.24-06.26" sheetId="63" r:id="rId4"/>
    <sheet name="06.17-06.19" sheetId="62" r:id="rId5"/>
    <sheet name="06.10-06.12" sheetId="61" r:id="rId6"/>
    <sheet name="06.03-06.05" sheetId="60" r:id="rId7"/>
    <sheet name="05.27-05.29" sheetId="59" r:id="rId8"/>
    <sheet name="05.20-05.22" sheetId="57" r:id="rId9"/>
    <sheet name="05.13-05.15" sheetId="55" r:id="rId10"/>
    <sheet name="05.06-05.08" sheetId="54" r:id="rId11"/>
    <sheet name="04.29-05.01" sheetId="53" r:id="rId12"/>
    <sheet name="04.22-04.24" sheetId="52" r:id="rId13"/>
    <sheet name="04.15-04.17" sheetId="51" r:id="rId14"/>
    <sheet name="04.08-04.10" sheetId="50" r:id="rId15"/>
    <sheet name="04.01-04.03" sheetId="49" r:id="rId16"/>
    <sheet name="03.25-03.27" sheetId="48" r:id="rId17"/>
    <sheet name="03.18-03.20" sheetId="47" r:id="rId18"/>
    <sheet name="03.11-03.13" sheetId="46" r:id="rId19"/>
    <sheet name="03.04-03.06" sheetId="45" r:id="rId20"/>
    <sheet name="02.25-02.27" sheetId="44" r:id="rId21"/>
    <sheet name="02.18-02.20" sheetId="43" r:id="rId22"/>
    <sheet name="02.11-02.13" sheetId="42" r:id="rId23"/>
    <sheet name="02.04-02.06" sheetId="41" r:id="rId24"/>
    <sheet name="01.28-01.30" sheetId="40" r:id="rId25"/>
    <sheet name="01.21-01.23" sheetId="39" r:id="rId26"/>
    <sheet name="01.14-01.16" sheetId="38" r:id="rId27"/>
    <sheet name="01.07-01.09" sheetId="37" r:id="rId28"/>
    <sheet name="12.31-01.02" sheetId="36" r:id="rId29"/>
    <sheet name="12.24-12.26" sheetId="35" r:id="rId30"/>
    <sheet name="12.17-12.19" sheetId="33" r:id="rId31"/>
    <sheet name="12.10-12.12" sheetId="34" r:id="rId32"/>
    <sheet name="12.03-12.05" sheetId="32" r:id="rId33"/>
    <sheet name="11.26-11.28" sheetId="31" r:id="rId34"/>
    <sheet name="11.19-11.21" sheetId="30" r:id="rId35"/>
    <sheet name="11.12-11.14" sheetId="29" r:id="rId36"/>
    <sheet name="11.05-11.07" sheetId="28" r:id="rId37"/>
    <sheet name="10.29-10.31" sheetId="27" r:id="rId38"/>
    <sheet name="10.22-10.24" sheetId="26" r:id="rId39"/>
    <sheet name="10.15-10.17" sheetId="25" r:id="rId40"/>
    <sheet name="10.08-10.10" sheetId="24" r:id="rId41"/>
    <sheet name="10.01-10.03" sheetId="22" r:id="rId42"/>
    <sheet name="09.24-09.26" sheetId="23" r:id="rId43"/>
    <sheet name="09.17-09.19" sheetId="21" r:id="rId44"/>
    <sheet name="09.10-09.12" sheetId="20" r:id="rId45"/>
    <sheet name="09.03-09.05" sheetId="19" r:id="rId46"/>
    <sheet name="08.27-08.29" sheetId="18" r:id="rId47"/>
    <sheet name="08.20-08.22" sheetId="17" r:id="rId48"/>
    <sheet name="08.13-08.15" sheetId="16" r:id="rId49"/>
    <sheet name="08.06-08.08" sheetId="15" r:id="rId50"/>
    <sheet name="07.30-08.01" sheetId="14" r:id="rId51"/>
    <sheet name="07.23-07.25" sheetId="13" r:id="rId52"/>
    <sheet name="07.16-07.18" sheetId="12" r:id="rId53"/>
    <sheet name="07.09-07.11" sheetId="11" r:id="rId54"/>
    <sheet name="07.02-07.04" sheetId="10" r:id="rId55"/>
    <sheet name="06.25-06.27" sheetId="9" r:id="rId56"/>
    <sheet name="06.18-06.20" sheetId="8" r:id="rId57"/>
    <sheet name="06.11-06.13" sheetId="7" r:id="rId58"/>
    <sheet name="06.04-06.06" sheetId="6" r:id="rId59"/>
    <sheet name="05.28-05.30" sheetId="5" r:id="rId60"/>
    <sheet name="05.21-05.23" sheetId="4" r:id="rId61"/>
    <sheet name="05.14-05.16" sheetId="3" r:id="rId62"/>
    <sheet name="05.07-05.09" sheetId="2" r:id="rId63"/>
    <sheet name="04.30-05.02" sheetId="1" r:id="rId64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66" l="1"/>
  <c r="G34" i="66"/>
  <c r="D34" i="66"/>
  <c r="F23" i="66"/>
  <c r="G23" i="66"/>
  <c r="D23" i="66"/>
  <c r="I28" i="66"/>
  <c r="I32" i="66"/>
  <c r="I30" i="66"/>
  <c r="I29" i="66"/>
  <c r="F14" i="66"/>
  <c r="F15" i="66"/>
  <c r="F16" i="66"/>
  <c r="F17" i="66"/>
  <c r="F19" i="66"/>
  <c r="F18" i="66"/>
  <c r="F20" i="66"/>
  <c r="F21" i="66"/>
  <c r="F25" i="66"/>
  <c r="F22" i="66"/>
  <c r="F27" i="66"/>
  <c r="F26" i="66"/>
  <c r="F33" i="66"/>
  <c r="I33" i="66"/>
  <c r="I26" i="66"/>
  <c r="I27" i="66"/>
  <c r="I22" i="66"/>
  <c r="I25" i="66"/>
  <c r="I21" i="66"/>
  <c r="I20" i="66"/>
  <c r="I18" i="66"/>
  <c r="I17" i="66"/>
  <c r="I16" i="66"/>
  <c r="I15" i="66"/>
  <c r="I14" i="66"/>
  <c r="I13" i="66"/>
  <c r="F13" i="66"/>
  <c r="F34" i="65"/>
  <c r="E34" i="65"/>
  <c r="G34" i="65"/>
  <c r="D34" i="65"/>
  <c r="F23" i="65"/>
  <c r="E23" i="65"/>
  <c r="G23" i="65"/>
  <c r="D23" i="65"/>
  <c r="I30" i="65" l="1"/>
  <c r="I27" i="65"/>
  <c r="I14" i="65"/>
  <c r="I33" i="65"/>
  <c r="I31" i="65"/>
  <c r="F16" i="65"/>
  <c r="F17" i="65"/>
  <c r="F19" i="65"/>
  <c r="F20" i="65"/>
  <c r="F21" i="65"/>
  <c r="F22" i="65"/>
  <c r="F32" i="65"/>
  <c r="F25" i="65"/>
  <c r="F26" i="65"/>
  <c r="F28" i="65"/>
  <c r="F29" i="65"/>
  <c r="F13" i="65"/>
  <c r="I29" i="65"/>
  <c r="I28" i="65"/>
  <c r="I26" i="65"/>
  <c r="I25" i="65"/>
  <c r="I32" i="65"/>
  <c r="I22" i="65"/>
  <c r="I21" i="65"/>
  <c r="I20" i="65"/>
  <c r="I19" i="65"/>
  <c r="I17" i="65"/>
  <c r="I16" i="65"/>
  <c r="I15" i="65"/>
  <c r="F15" i="65"/>
  <c r="I13" i="65"/>
  <c r="G23" i="64"/>
  <c r="G35" i="64" s="1"/>
  <c r="D23" i="64"/>
  <c r="F23" i="64" s="1"/>
  <c r="I31" i="64"/>
  <c r="I13" i="64"/>
  <c r="I32" i="64"/>
  <c r="I34" i="64"/>
  <c r="I30" i="64"/>
  <c r="F16" i="64"/>
  <c r="F19" i="64"/>
  <c r="F25" i="64"/>
  <c r="F20" i="64"/>
  <c r="F21" i="64"/>
  <c r="F22" i="64"/>
  <c r="F28" i="64"/>
  <c r="F29" i="64"/>
  <c r="F27" i="64"/>
  <c r="F26" i="64"/>
  <c r="F33" i="64"/>
  <c r="F14" i="64"/>
  <c r="F15" i="64"/>
  <c r="F17" i="64"/>
  <c r="I33" i="64"/>
  <c r="I26" i="64"/>
  <c r="I27" i="64"/>
  <c r="I29" i="64"/>
  <c r="I28" i="64"/>
  <c r="I22" i="64"/>
  <c r="I21" i="64"/>
  <c r="I20" i="64"/>
  <c r="I25" i="64"/>
  <c r="I19" i="64"/>
  <c r="I16" i="64"/>
  <c r="I18" i="64"/>
  <c r="F18" i="64"/>
  <c r="I17" i="64"/>
  <c r="I15" i="64"/>
  <c r="I14" i="64"/>
  <c r="G42" i="63"/>
  <c r="D42" i="63"/>
  <c r="F42" i="63"/>
  <c r="G35" i="63"/>
  <c r="D35" i="63"/>
  <c r="F23" i="63"/>
  <c r="G23" i="63"/>
  <c r="D23" i="63"/>
  <c r="I40" i="63"/>
  <c r="I33" i="63"/>
  <c r="I37" i="63"/>
  <c r="I31" i="63"/>
  <c r="I13" i="63"/>
  <c r="I14" i="63"/>
  <c r="I15" i="63"/>
  <c r="F18" i="63"/>
  <c r="F17" i="63"/>
  <c r="F20" i="63"/>
  <c r="F19" i="63"/>
  <c r="F25" i="63"/>
  <c r="F21" i="63"/>
  <c r="F28" i="63"/>
  <c r="F22" i="63"/>
  <c r="F26" i="63"/>
  <c r="F34" i="63"/>
  <c r="F30" i="63"/>
  <c r="F32" i="63"/>
  <c r="F29" i="63"/>
  <c r="F27" i="63"/>
  <c r="F41" i="63"/>
  <c r="F38" i="63"/>
  <c r="F39" i="63"/>
  <c r="I38" i="63"/>
  <c r="I27" i="63"/>
  <c r="I29" i="63"/>
  <c r="I32" i="63"/>
  <c r="I30" i="63"/>
  <c r="I26" i="63"/>
  <c r="I22" i="63"/>
  <c r="I28" i="63"/>
  <c r="I21" i="63"/>
  <c r="I25" i="63"/>
  <c r="I19" i="63"/>
  <c r="I20" i="63"/>
  <c r="I17" i="63"/>
  <c r="I18" i="63"/>
  <c r="I16" i="63"/>
  <c r="F16" i="63"/>
  <c r="D35" i="64" l="1"/>
  <c r="F35" i="64" s="1"/>
  <c r="F35" i="63"/>
  <c r="F45" i="62" l="1"/>
  <c r="D45" i="62"/>
  <c r="G45" i="62"/>
  <c r="F35" i="62"/>
  <c r="G35" i="62"/>
  <c r="D35" i="62"/>
  <c r="F23" i="62"/>
  <c r="G23" i="62"/>
  <c r="D23" i="62"/>
  <c r="I30" i="62"/>
  <c r="I41" i="62"/>
  <c r="I14" i="62"/>
  <c r="I20" i="62"/>
  <c r="I18" i="62"/>
  <c r="I40" i="62"/>
  <c r="I39" i="62"/>
  <c r="I34" i="62"/>
  <c r="F25" i="62"/>
  <c r="F17" i="62"/>
  <c r="F16" i="62"/>
  <c r="F19" i="62"/>
  <c r="F21" i="62"/>
  <c r="F28" i="62"/>
  <c r="F22" i="62"/>
  <c r="F27" i="62"/>
  <c r="F37" i="62"/>
  <c r="F26" i="62"/>
  <c r="F31" i="62"/>
  <c r="F32" i="62"/>
  <c r="F29" i="62"/>
  <c r="F38" i="62"/>
  <c r="F44" i="62"/>
  <c r="F43" i="62"/>
  <c r="F13" i="62"/>
  <c r="F42" i="62"/>
  <c r="I43" i="62"/>
  <c r="I38" i="62"/>
  <c r="I29" i="62"/>
  <c r="I32" i="62"/>
  <c r="I31" i="62"/>
  <c r="I26" i="62"/>
  <c r="I27" i="62"/>
  <c r="I22" i="62"/>
  <c r="I21" i="62"/>
  <c r="I19" i="62"/>
  <c r="I16" i="62"/>
  <c r="I17" i="62"/>
  <c r="I15" i="62"/>
  <c r="F15" i="62"/>
  <c r="I13" i="62"/>
  <c r="D42" i="61"/>
  <c r="F23" i="61"/>
  <c r="G23" i="61"/>
  <c r="G35" i="61" s="1"/>
  <c r="G42" i="61" s="1"/>
  <c r="D23" i="61"/>
  <c r="D35" i="61" s="1"/>
  <c r="I33" i="61"/>
  <c r="I31" i="61"/>
  <c r="I40" i="61"/>
  <c r="I34" i="61"/>
  <c r="I38" i="61"/>
  <c r="I13" i="61"/>
  <c r="F15" i="61"/>
  <c r="F16" i="61"/>
  <c r="F17" i="61"/>
  <c r="F18" i="61"/>
  <c r="F21" i="61"/>
  <c r="F26" i="61"/>
  <c r="F19" i="61"/>
  <c r="F20" i="61"/>
  <c r="F22" i="61"/>
  <c r="F27" i="61"/>
  <c r="F28" i="61"/>
  <c r="F25" i="61"/>
  <c r="F29" i="61"/>
  <c r="F37" i="61"/>
  <c r="F30" i="61"/>
  <c r="F32" i="61"/>
  <c r="F41" i="61"/>
  <c r="F39" i="61"/>
  <c r="I39" i="61"/>
  <c r="I30" i="61"/>
  <c r="I37" i="61"/>
  <c r="I29" i="61"/>
  <c r="I28" i="61"/>
  <c r="I27" i="61"/>
  <c r="I22" i="61"/>
  <c r="I20" i="61"/>
  <c r="I26" i="61"/>
  <c r="I18" i="61"/>
  <c r="I17" i="61"/>
  <c r="I16" i="61"/>
  <c r="I15" i="61"/>
  <c r="I14" i="61"/>
  <c r="F14" i="61"/>
  <c r="G45" i="60"/>
  <c r="D45" i="60"/>
  <c r="F35" i="60"/>
  <c r="G35" i="60"/>
  <c r="D35" i="60"/>
  <c r="F23" i="60"/>
  <c r="G23" i="60"/>
  <c r="D23" i="60"/>
  <c r="I38" i="60"/>
  <c r="I42" i="60"/>
  <c r="I43" i="60"/>
  <c r="I41" i="60"/>
  <c r="I39" i="60"/>
  <c r="I14" i="60"/>
  <c r="I30" i="60"/>
  <c r="F42" i="61" l="1"/>
  <c r="F35" i="61"/>
  <c r="F45" i="60"/>
  <c r="F16" i="60" l="1"/>
  <c r="F19" i="60"/>
  <c r="F18" i="60"/>
  <c r="F20" i="60"/>
  <c r="F17" i="60"/>
  <c r="F21" i="60"/>
  <c r="F27" i="60"/>
  <c r="F26" i="60"/>
  <c r="F25" i="60"/>
  <c r="F29" i="60"/>
  <c r="F22" i="60"/>
  <c r="F37" i="60"/>
  <c r="F28" i="60"/>
  <c r="F32" i="60"/>
  <c r="F31" i="60"/>
  <c r="F33" i="60"/>
  <c r="F34" i="60"/>
  <c r="F44" i="60"/>
  <c r="F13" i="60"/>
  <c r="I40" i="60"/>
  <c r="F40" i="60"/>
  <c r="I44" i="60"/>
  <c r="I31" i="60"/>
  <c r="I32" i="60"/>
  <c r="I28" i="60"/>
  <c r="I22" i="60"/>
  <c r="I29" i="60"/>
  <c r="I25" i="60"/>
  <c r="I26" i="60"/>
  <c r="I21" i="60"/>
  <c r="I17" i="60"/>
  <c r="I19" i="60"/>
  <c r="I16" i="60"/>
  <c r="I15" i="60"/>
  <c r="F15" i="60"/>
  <c r="I13" i="60"/>
  <c r="G42" i="59"/>
  <c r="D42" i="59"/>
  <c r="F42" i="59"/>
  <c r="G23" i="59"/>
  <c r="G35" i="59" s="1"/>
  <c r="D23" i="59"/>
  <c r="F23" i="59" s="1"/>
  <c r="I39" i="59"/>
  <c r="I28" i="59"/>
  <c r="I38" i="59"/>
  <c r="I16" i="59"/>
  <c r="I13" i="59"/>
  <c r="I26" i="59"/>
  <c r="F15" i="59"/>
  <c r="F18" i="59"/>
  <c r="F21" i="59"/>
  <c r="F17" i="59"/>
  <c r="F19" i="59"/>
  <c r="F20" i="59"/>
  <c r="F25" i="59"/>
  <c r="F22" i="59"/>
  <c r="F29" i="59"/>
  <c r="F32" i="59"/>
  <c r="F27" i="59"/>
  <c r="F30" i="59"/>
  <c r="F33" i="59"/>
  <c r="F31" i="59"/>
  <c r="F41" i="59"/>
  <c r="F37" i="59"/>
  <c r="F34" i="59"/>
  <c r="I40" i="59"/>
  <c r="F40" i="59"/>
  <c r="I41" i="59"/>
  <c r="I31" i="59"/>
  <c r="I33" i="59"/>
  <c r="I30" i="59"/>
  <c r="I27" i="59"/>
  <c r="I32" i="59"/>
  <c r="I22" i="59"/>
  <c r="I25" i="59"/>
  <c r="I20" i="59"/>
  <c r="I19" i="59"/>
  <c r="I15" i="59"/>
  <c r="I14" i="59"/>
  <c r="F14" i="59"/>
  <c r="G41" i="57"/>
  <c r="D41" i="57"/>
  <c r="F35" i="57"/>
  <c r="G35" i="57"/>
  <c r="D35" i="57"/>
  <c r="F23" i="57"/>
  <c r="G23" i="57"/>
  <c r="D23" i="57"/>
  <c r="I38" i="57"/>
  <c r="I27" i="57"/>
  <c r="F14" i="57"/>
  <c r="F16" i="57"/>
  <c r="F17" i="57"/>
  <c r="F20" i="57"/>
  <c r="F18" i="57"/>
  <c r="F19" i="57"/>
  <c r="F25" i="57"/>
  <c r="F21" i="57"/>
  <c r="F22" i="57"/>
  <c r="F26" i="57"/>
  <c r="F30" i="57"/>
  <c r="F28" i="57"/>
  <c r="F37" i="57"/>
  <c r="F29" i="57"/>
  <c r="F40" i="57"/>
  <c r="F39" i="57"/>
  <c r="F31" i="57"/>
  <c r="F32" i="57"/>
  <c r="I32" i="57"/>
  <c r="I31" i="57"/>
  <c r="I39" i="57"/>
  <c r="I40" i="57"/>
  <c r="I29" i="57"/>
  <c r="I28" i="57"/>
  <c r="I30" i="57"/>
  <c r="I26" i="57"/>
  <c r="I21" i="57"/>
  <c r="I25" i="57"/>
  <c r="I19" i="57"/>
  <c r="I18" i="57"/>
  <c r="I20" i="57"/>
  <c r="I14" i="57"/>
  <c r="I13" i="57"/>
  <c r="F13" i="57"/>
  <c r="G41" i="55"/>
  <c r="D41" i="55"/>
  <c r="G35" i="55"/>
  <c r="D35" i="55"/>
  <c r="G23" i="55"/>
  <c r="D23" i="55"/>
  <c r="F23" i="55" s="1"/>
  <c r="F29" i="55"/>
  <c r="I29" i="55"/>
  <c r="I30" i="55"/>
  <c r="I33" i="55"/>
  <c r="I38" i="55"/>
  <c r="I40" i="55"/>
  <c r="I39" i="55"/>
  <c r="I20" i="55"/>
  <c r="D35" i="59" l="1"/>
  <c r="F35" i="59" s="1"/>
  <c r="F41" i="57"/>
  <c r="F35" i="55"/>
  <c r="F41" i="55"/>
  <c r="F22" i="55" l="1"/>
  <c r="F21" i="55"/>
  <c r="F19" i="55"/>
  <c r="F18" i="55"/>
  <c r="F25" i="55"/>
  <c r="F28" i="55"/>
  <c r="F27" i="55"/>
  <c r="F31" i="55"/>
  <c r="F26" i="55"/>
  <c r="F34" i="55"/>
  <c r="F37" i="55"/>
  <c r="F32" i="55"/>
  <c r="F13" i="55"/>
  <c r="F14" i="55"/>
  <c r="F17" i="55"/>
  <c r="I32" i="55"/>
  <c r="I37" i="55"/>
  <c r="I34" i="55"/>
  <c r="I26" i="55"/>
  <c r="I31" i="55"/>
  <c r="I27" i="55"/>
  <c r="I25" i="55"/>
  <c r="I18" i="55"/>
  <c r="I19" i="55"/>
  <c r="I21" i="55"/>
  <c r="F16" i="55"/>
  <c r="I17" i="55"/>
  <c r="I14" i="55"/>
  <c r="I13" i="55"/>
  <c r="G38" i="54"/>
  <c r="D38" i="54"/>
  <c r="F35" i="54"/>
  <c r="G35" i="54"/>
  <c r="D35" i="54"/>
  <c r="I27" i="54"/>
  <c r="F27" i="54"/>
  <c r="G23" i="54"/>
  <c r="D23" i="54"/>
  <c r="I34" i="54"/>
  <c r="F34" i="54"/>
  <c r="I32" i="54"/>
  <c r="I37" i="54"/>
  <c r="I13" i="54"/>
  <c r="I26" i="54"/>
  <c r="F16" i="54"/>
  <c r="F17" i="54"/>
  <c r="F18" i="54"/>
  <c r="F21" i="54"/>
  <c r="F25" i="54"/>
  <c r="F19" i="54"/>
  <c r="F29" i="54"/>
  <c r="F28" i="54"/>
  <c r="F20" i="54"/>
  <c r="F31" i="54"/>
  <c r="F30" i="54"/>
  <c r="F33" i="54"/>
  <c r="I33" i="54"/>
  <c r="I31" i="54"/>
  <c r="I20" i="54"/>
  <c r="I28" i="54"/>
  <c r="I29" i="54"/>
  <c r="I19" i="54"/>
  <c r="I25" i="54"/>
  <c r="I21" i="54"/>
  <c r="I18" i="54"/>
  <c r="I14" i="54"/>
  <c r="F14" i="54"/>
  <c r="I15" i="54"/>
  <c r="F15" i="54"/>
  <c r="F38" i="54" l="1"/>
  <c r="F23" i="54"/>
  <c r="G23" i="53"/>
  <c r="G35" i="53" s="1"/>
  <c r="G43" i="53" s="1"/>
  <c r="D23" i="53"/>
  <c r="F23" i="53" s="1"/>
  <c r="I41" i="53"/>
  <c r="F41" i="53"/>
  <c r="I30" i="53"/>
  <c r="I37" i="53"/>
  <c r="I19" i="53"/>
  <c r="I21" i="53"/>
  <c r="I29" i="53"/>
  <c r="I39" i="53"/>
  <c r="D35" i="53" l="1"/>
  <c r="F35" i="53" l="1"/>
  <c r="D43" i="53"/>
  <c r="F43" i="53" s="1"/>
  <c r="F14" i="53"/>
  <c r="F15" i="53"/>
  <c r="F17" i="53"/>
  <c r="F27" i="53"/>
  <c r="F20" i="53"/>
  <c r="F22" i="53"/>
  <c r="F26" i="53"/>
  <c r="F18" i="53"/>
  <c r="F25" i="53"/>
  <c r="F28" i="53"/>
  <c r="F34" i="53"/>
  <c r="F32" i="53"/>
  <c r="F31" i="53"/>
  <c r="F33" i="53"/>
  <c r="F40" i="53"/>
  <c r="F42" i="53"/>
  <c r="F38" i="53"/>
  <c r="I38" i="53"/>
  <c r="I42" i="53"/>
  <c r="I40" i="53"/>
  <c r="I33" i="53"/>
  <c r="I31" i="53"/>
  <c r="I32" i="53"/>
  <c r="I34" i="53"/>
  <c r="I25" i="53"/>
  <c r="I18" i="53"/>
  <c r="I26" i="53"/>
  <c r="I22" i="53"/>
  <c r="I20" i="53"/>
  <c r="I27" i="53"/>
  <c r="I17" i="53"/>
  <c r="I14" i="53"/>
  <c r="I13" i="53"/>
  <c r="F13" i="53"/>
  <c r="G41" i="52"/>
  <c r="D41" i="52"/>
  <c r="F35" i="52"/>
  <c r="G35" i="52"/>
  <c r="D35" i="52"/>
  <c r="G23" i="52"/>
  <c r="D23" i="52"/>
  <c r="F23" i="52" s="1"/>
  <c r="I26" i="52"/>
  <c r="I34" i="52"/>
  <c r="I32" i="52"/>
  <c r="F41" i="52" l="1"/>
  <c r="I20" i="52" l="1"/>
  <c r="I17" i="52"/>
  <c r="I27" i="52"/>
  <c r="F19" i="52"/>
  <c r="F16" i="52"/>
  <c r="F25" i="52"/>
  <c r="F21" i="52"/>
  <c r="F18" i="52"/>
  <c r="F31" i="52"/>
  <c r="F22" i="52"/>
  <c r="F28" i="52"/>
  <c r="F29" i="52"/>
  <c r="F30" i="52"/>
  <c r="F38" i="52"/>
  <c r="F40" i="52"/>
  <c r="F37" i="52"/>
  <c r="F33" i="52"/>
  <c r="F39" i="52"/>
  <c r="F13" i="52"/>
  <c r="I39" i="52"/>
  <c r="I33" i="52"/>
  <c r="I37" i="52"/>
  <c r="I30" i="52"/>
  <c r="I29" i="52"/>
  <c r="I28" i="52"/>
  <c r="I22" i="52"/>
  <c r="I31" i="52"/>
  <c r="I18" i="52"/>
  <c r="I21" i="52"/>
  <c r="I16" i="52"/>
  <c r="I19" i="52"/>
  <c r="I14" i="52"/>
  <c r="F14" i="52"/>
  <c r="I13" i="52"/>
  <c r="G23" i="51"/>
  <c r="G34" i="51" s="1"/>
  <c r="D23" i="51"/>
  <c r="D34" i="51" s="1"/>
  <c r="F34" i="51" s="1"/>
  <c r="F23" i="51" l="1"/>
  <c r="I13" i="51"/>
  <c r="I15" i="51"/>
  <c r="F16" i="51"/>
  <c r="F18" i="51"/>
  <c r="F19" i="51"/>
  <c r="F20" i="51"/>
  <c r="F21" i="51"/>
  <c r="F22" i="51"/>
  <c r="F25" i="51"/>
  <c r="F26" i="51"/>
  <c r="F31" i="51"/>
  <c r="F30" i="51"/>
  <c r="I32" i="51"/>
  <c r="F32" i="51"/>
  <c r="F27" i="51"/>
  <c r="I29" i="51"/>
  <c r="F29" i="51"/>
  <c r="I33" i="51"/>
  <c r="F33" i="51"/>
  <c r="I30" i="51"/>
  <c r="I31" i="51"/>
  <c r="I26" i="51"/>
  <c r="I25" i="51"/>
  <c r="I22" i="51"/>
  <c r="I21" i="51"/>
  <c r="I20" i="51"/>
  <c r="I19" i="51"/>
  <c r="I18" i="51"/>
  <c r="I16" i="51"/>
  <c r="I14" i="51"/>
  <c r="F14" i="51"/>
  <c r="I28" i="50"/>
  <c r="F28" i="50"/>
  <c r="I33" i="50"/>
  <c r="F33" i="50"/>
  <c r="F32" i="50"/>
  <c r="I31" i="50"/>
  <c r="F31" i="50"/>
  <c r="I30" i="50"/>
  <c r="F30" i="50"/>
  <c r="I29" i="50"/>
  <c r="F29" i="50"/>
  <c r="I27" i="50"/>
  <c r="F27" i="50"/>
  <c r="I26" i="50"/>
  <c r="F26" i="50"/>
  <c r="I25" i="50"/>
  <c r="F25" i="50"/>
  <c r="G23" i="50"/>
  <c r="G34" i="50" s="1"/>
  <c r="D23" i="50"/>
  <c r="F23" i="50" s="1"/>
  <c r="I22" i="50"/>
  <c r="F22" i="50"/>
  <c r="I21" i="50"/>
  <c r="F21" i="50"/>
  <c r="I20" i="50"/>
  <c r="F20" i="50"/>
  <c r="I19" i="50"/>
  <c r="I18" i="50"/>
  <c r="F18" i="50"/>
  <c r="I17" i="50"/>
  <c r="F17" i="50"/>
  <c r="I16" i="50"/>
  <c r="F16" i="50"/>
  <c r="I15" i="50"/>
  <c r="I14" i="50"/>
  <c r="I13" i="50"/>
  <c r="F13" i="50"/>
  <c r="G38" i="49"/>
  <c r="D38" i="49"/>
  <c r="F35" i="49"/>
  <c r="G35" i="49"/>
  <c r="D35" i="49"/>
  <c r="F23" i="49"/>
  <c r="G23" i="49"/>
  <c r="D23" i="49"/>
  <c r="I27" i="49"/>
  <c r="I37" i="49"/>
  <c r="I14" i="49"/>
  <c r="I20" i="49"/>
  <c r="I13" i="49"/>
  <c r="I15" i="49"/>
  <c r="F16" i="49"/>
  <c r="F15" i="49"/>
  <c r="F19" i="49"/>
  <c r="F21" i="49"/>
  <c r="F18" i="49"/>
  <c r="F26" i="49"/>
  <c r="F22" i="49"/>
  <c r="F25" i="49"/>
  <c r="F28" i="49"/>
  <c r="F30" i="49"/>
  <c r="F29" i="49"/>
  <c r="F31" i="49"/>
  <c r="F33" i="49"/>
  <c r="I34" i="49"/>
  <c r="F34" i="49"/>
  <c r="I31" i="49"/>
  <c r="I29" i="49"/>
  <c r="I30" i="49"/>
  <c r="I28" i="49"/>
  <c r="I25" i="49"/>
  <c r="I22" i="49"/>
  <c r="I26" i="49"/>
  <c r="I18" i="49"/>
  <c r="I21" i="49"/>
  <c r="I19" i="49"/>
  <c r="I16" i="49"/>
  <c r="I17" i="49"/>
  <c r="F17" i="49"/>
  <c r="G38" i="48"/>
  <c r="D38" i="48"/>
  <c r="F35" i="48"/>
  <c r="G35" i="48"/>
  <c r="D35" i="48"/>
  <c r="F23" i="48"/>
  <c r="G23" i="48"/>
  <c r="I17" i="48"/>
  <c r="I19" i="48"/>
  <c r="F14" i="48"/>
  <c r="F15" i="48"/>
  <c r="F16" i="48"/>
  <c r="F18" i="48"/>
  <c r="F20" i="48"/>
  <c r="F27" i="48"/>
  <c r="F22" i="48"/>
  <c r="F21" i="48"/>
  <c r="F30" i="48"/>
  <c r="F26" i="48"/>
  <c r="F33" i="48"/>
  <c r="F25" i="48"/>
  <c r="F37" i="48"/>
  <c r="F28" i="48"/>
  <c r="F31" i="48"/>
  <c r="F32" i="48"/>
  <c r="F29" i="48"/>
  <c r="I34" i="48"/>
  <c r="F34" i="48"/>
  <c r="I31" i="48"/>
  <c r="I28" i="48"/>
  <c r="I37" i="48"/>
  <c r="I25" i="48"/>
  <c r="I33" i="48"/>
  <c r="I26" i="48"/>
  <c r="I21" i="48"/>
  <c r="D23" i="48"/>
  <c r="I22" i="48"/>
  <c r="I27" i="48"/>
  <c r="I20" i="48"/>
  <c r="I18" i="48"/>
  <c r="I16" i="48"/>
  <c r="I15" i="48"/>
  <c r="I14" i="48"/>
  <c r="I13" i="48"/>
  <c r="F13" i="48"/>
  <c r="F47" i="47"/>
  <c r="G47" i="47"/>
  <c r="D47" i="47"/>
  <c r="G35" i="47"/>
  <c r="F35" i="47"/>
  <c r="D35" i="47"/>
  <c r="F23" i="47"/>
  <c r="G23" i="47"/>
  <c r="D23" i="47"/>
  <c r="I31" i="47"/>
  <c r="I43" i="47"/>
  <c r="I41" i="47"/>
  <c r="I16" i="47"/>
  <c r="I14" i="47"/>
  <c r="I18" i="47"/>
  <c r="F15" i="47"/>
  <c r="F17" i="47"/>
  <c r="F19" i="47"/>
  <c r="F22" i="47"/>
  <c r="F28" i="47"/>
  <c r="F20" i="47"/>
  <c r="F26" i="47"/>
  <c r="F30" i="47"/>
  <c r="F21" i="47"/>
  <c r="F25" i="47"/>
  <c r="F29" i="47"/>
  <c r="F27" i="47"/>
  <c r="F33" i="47"/>
  <c r="F40" i="47"/>
  <c r="F31" i="47"/>
  <c r="F34" i="47"/>
  <c r="F37" i="47"/>
  <c r="F45" i="47"/>
  <c r="F38" i="47"/>
  <c r="F32" i="47"/>
  <c r="F42" i="47"/>
  <c r="F44" i="47"/>
  <c r="F46" i="47"/>
  <c r="I46" i="47"/>
  <c r="I44" i="47"/>
  <c r="I32" i="47"/>
  <c r="I38" i="47"/>
  <c r="I45" i="47"/>
  <c r="I37" i="47"/>
  <c r="I34" i="47"/>
  <c r="I40" i="47"/>
  <c r="I33" i="47"/>
  <c r="I27" i="47"/>
  <c r="I29" i="47"/>
  <c r="I25" i="47"/>
  <c r="I21" i="47"/>
  <c r="I30" i="47"/>
  <c r="I26" i="47"/>
  <c r="I20" i="47"/>
  <c r="I22" i="47"/>
  <c r="I19" i="47"/>
  <c r="I17" i="47"/>
  <c r="I15" i="47"/>
  <c r="I13" i="47"/>
  <c r="F13" i="47"/>
  <c r="G50" i="46"/>
  <c r="D50" i="46"/>
  <c r="G47" i="46"/>
  <c r="D47" i="46"/>
  <c r="G35" i="46"/>
  <c r="D35" i="46"/>
  <c r="G23" i="46"/>
  <c r="D23" i="46"/>
  <c r="I42" i="46"/>
  <c r="I45" i="46"/>
  <c r="I46" i="46"/>
  <c r="I16" i="46"/>
  <c r="I14" i="46"/>
  <c r="I49" i="46"/>
  <c r="I28" i="46"/>
  <c r="F18" i="46"/>
  <c r="F20" i="46"/>
  <c r="F19" i="46"/>
  <c r="F21" i="46"/>
  <c r="F17" i="46"/>
  <c r="F22" i="46"/>
  <c r="F29" i="46"/>
  <c r="F27" i="46"/>
  <c r="F26" i="46"/>
  <c r="F25" i="46"/>
  <c r="F32" i="46"/>
  <c r="F31" i="46"/>
  <c r="F39" i="46"/>
  <c r="F34" i="46"/>
  <c r="F37" i="46"/>
  <c r="F30" i="46"/>
  <c r="F38" i="46"/>
  <c r="F41" i="46"/>
  <c r="F33" i="46"/>
  <c r="F44" i="46"/>
  <c r="F40" i="46"/>
  <c r="F43" i="46"/>
  <c r="F13" i="46"/>
  <c r="I44" i="46"/>
  <c r="I41" i="46"/>
  <c r="I38" i="46"/>
  <c r="I37" i="46"/>
  <c r="I39" i="46"/>
  <c r="I31" i="46"/>
  <c r="I32" i="46"/>
  <c r="I25" i="46"/>
  <c r="I26" i="46"/>
  <c r="I27" i="46"/>
  <c r="I29" i="46"/>
  <c r="I22" i="46"/>
  <c r="I17" i="46"/>
  <c r="I21" i="46"/>
  <c r="I19" i="46"/>
  <c r="I20" i="46"/>
  <c r="I15" i="46"/>
  <c r="F15" i="46"/>
  <c r="I13" i="46"/>
  <c r="D35" i="45"/>
  <c r="D45" i="45" s="1"/>
  <c r="G23" i="45"/>
  <c r="G35" i="45" s="1"/>
  <c r="D23" i="45"/>
  <c r="I43" i="45"/>
  <c r="I16" i="45"/>
  <c r="I20" i="45"/>
  <c r="I13" i="45"/>
  <c r="I44" i="45"/>
  <c r="F15" i="45"/>
  <c r="F18" i="45"/>
  <c r="F20" i="45"/>
  <c r="F17" i="45"/>
  <c r="F21" i="45"/>
  <c r="F25" i="45"/>
  <c r="F31" i="45"/>
  <c r="F22" i="45"/>
  <c r="F27" i="45"/>
  <c r="F26" i="45"/>
  <c r="F29" i="45"/>
  <c r="F32" i="45"/>
  <c r="F30" i="45"/>
  <c r="F33" i="45"/>
  <c r="F34" i="45"/>
  <c r="F28" i="45"/>
  <c r="F39" i="45"/>
  <c r="F38" i="45"/>
  <c r="F42" i="45"/>
  <c r="F37" i="45"/>
  <c r="F19" i="45"/>
  <c r="F41" i="45"/>
  <c r="I19" i="45"/>
  <c r="I37" i="45"/>
  <c r="I42" i="45"/>
  <c r="I39" i="45"/>
  <c r="I28" i="45"/>
  <c r="I34" i="45"/>
  <c r="I33" i="45"/>
  <c r="I29" i="45"/>
  <c r="I26" i="45"/>
  <c r="I27" i="45"/>
  <c r="I22" i="45"/>
  <c r="I31" i="45"/>
  <c r="I25" i="45"/>
  <c r="I21" i="45"/>
  <c r="I17" i="45"/>
  <c r="I18" i="45"/>
  <c r="I14" i="45"/>
  <c r="F14" i="45"/>
  <c r="G51" i="44"/>
  <c r="D51" i="44"/>
  <c r="G47" i="44"/>
  <c r="D47" i="44"/>
  <c r="F35" i="44"/>
  <c r="G35" i="44"/>
  <c r="D35" i="44"/>
  <c r="F23" i="44"/>
  <c r="G23" i="44"/>
  <c r="D23" i="44"/>
  <c r="I34" i="44"/>
  <c r="I17" i="44"/>
  <c r="I39" i="44"/>
  <c r="I16" i="44"/>
  <c r="I26" i="44"/>
  <c r="I20" i="44"/>
  <c r="F19" i="44"/>
  <c r="F21" i="44"/>
  <c r="F22" i="44"/>
  <c r="F25" i="44"/>
  <c r="F27" i="44"/>
  <c r="F29" i="44"/>
  <c r="F28" i="44"/>
  <c r="F31" i="44"/>
  <c r="F30" i="44"/>
  <c r="F50" i="44"/>
  <c r="F32" i="44"/>
  <c r="F37" i="44"/>
  <c r="F38" i="44"/>
  <c r="F45" i="44"/>
  <c r="F43" i="44"/>
  <c r="F41" i="44"/>
  <c r="F40" i="44"/>
  <c r="F42" i="44"/>
  <c r="F33" i="44"/>
  <c r="F44" i="44"/>
  <c r="F49" i="44"/>
  <c r="F46" i="44"/>
  <c r="F13" i="44"/>
  <c r="F17" i="44"/>
  <c r="F15" i="44"/>
  <c r="I46" i="44"/>
  <c r="I49" i="44"/>
  <c r="I42" i="44"/>
  <c r="I41" i="44"/>
  <c r="I43" i="44"/>
  <c r="I45" i="44"/>
  <c r="I38" i="44"/>
  <c r="I37" i="44"/>
  <c r="I32" i="44"/>
  <c r="I50" i="44"/>
  <c r="I30" i="44"/>
  <c r="I31" i="44"/>
  <c r="I29" i="44"/>
  <c r="I25" i="44"/>
  <c r="I22" i="44"/>
  <c r="I21" i="44"/>
  <c r="I19" i="44"/>
  <c r="I18" i="44"/>
  <c r="F18" i="44"/>
  <c r="I15" i="44"/>
  <c r="I13" i="44"/>
  <c r="G47" i="43"/>
  <c r="D47" i="43"/>
  <c r="F47" i="43"/>
  <c r="G35" i="43"/>
  <c r="D35" i="43"/>
  <c r="F23" i="43"/>
  <c r="G23" i="43"/>
  <c r="D23" i="43"/>
  <c r="D57" i="42"/>
  <c r="G47" i="42"/>
  <c r="D47" i="42"/>
  <c r="D34" i="50" l="1"/>
  <c r="F34" i="50" s="1"/>
  <c r="F38" i="49"/>
  <c r="F38" i="48"/>
  <c r="F35" i="43"/>
  <c r="I45" i="43"/>
  <c r="I38" i="42"/>
  <c r="I41" i="43"/>
  <c r="I14" i="43"/>
  <c r="I15" i="43"/>
  <c r="I13" i="43"/>
  <c r="I22" i="43"/>
  <c r="F21" i="43"/>
  <c r="F25" i="43"/>
  <c r="F26" i="43"/>
  <c r="F27" i="43"/>
  <c r="F37" i="43"/>
  <c r="F20" i="43"/>
  <c r="F32" i="43"/>
  <c r="F30" i="43"/>
  <c r="F29" i="43"/>
  <c r="F28" i="43"/>
  <c r="F33" i="43"/>
  <c r="F39" i="43"/>
  <c r="F34" i="43"/>
  <c r="F38" i="43"/>
  <c r="F31" i="43"/>
  <c r="F40" i="43"/>
  <c r="F43" i="43"/>
  <c r="F44" i="43"/>
  <c r="F42" i="43"/>
  <c r="F46" i="43"/>
  <c r="F19" i="43"/>
  <c r="F17" i="43"/>
  <c r="F16" i="43"/>
  <c r="I42" i="43"/>
  <c r="I44" i="43"/>
  <c r="I43" i="43"/>
  <c r="I31" i="43"/>
  <c r="I38" i="43"/>
  <c r="I34" i="43"/>
  <c r="I33" i="43"/>
  <c r="I28" i="43"/>
  <c r="I29" i="43"/>
  <c r="I30" i="43"/>
  <c r="I32" i="43"/>
  <c r="I20" i="43"/>
  <c r="I27" i="43"/>
  <c r="I26" i="43"/>
  <c r="I18" i="43"/>
  <c r="F18" i="43"/>
  <c r="I16" i="43"/>
  <c r="I17" i="43"/>
  <c r="I19" i="43"/>
  <c r="G23" i="42"/>
  <c r="G35" i="42" s="1"/>
  <c r="D23" i="42"/>
  <c r="D35" i="42" s="1"/>
  <c r="I34" i="42"/>
  <c r="I37" i="42"/>
  <c r="I50" i="42"/>
  <c r="I52" i="42"/>
  <c r="I13" i="42"/>
  <c r="I14" i="42"/>
  <c r="F47" i="44" l="1"/>
  <c r="F51" i="44"/>
  <c r="F35" i="42"/>
  <c r="F23" i="42"/>
  <c r="I15" i="42"/>
  <c r="I28" i="42"/>
  <c r="F18" i="42"/>
  <c r="F26" i="42"/>
  <c r="F25" i="42"/>
  <c r="F20" i="42"/>
  <c r="F29" i="42"/>
  <c r="F19" i="42"/>
  <c r="F27" i="42"/>
  <c r="F31" i="42"/>
  <c r="F32" i="42"/>
  <c r="F33" i="42"/>
  <c r="F22" i="42"/>
  <c r="F56" i="42"/>
  <c r="F46" i="42"/>
  <c r="F30" i="42"/>
  <c r="F42" i="42"/>
  <c r="F41" i="42"/>
  <c r="F40" i="42"/>
  <c r="F55" i="42"/>
  <c r="F53" i="42"/>
  <c r="F45" i="42"/>
  <c r="F44" i="42"/>
  <c r="F54" i="42"/>
  <c r="F49" i="42"/>
  <c r="F43" i="42"/>
  <c r="F51" i="42"/>
  <c r="F16" i="42"/>
  <c r="I51" i="42"/>
  <c r="I43" i="42"/>
  <c r="I49" i="42"/>
  <c r="I54" i="42"/>
  <c r="I44" i="42"/>
  <c r="I45" i="42"/>
  <c r="I53" i="42"/>
  <c r="I41" i="42"/>
  <c r="I42" i="42"/>
  <c r="I46" i="42"/>
  <c r="I56" i="42"/>
  <c r="I22" i="42"/>
  <c r="I33" i="42"/>
  <c r="I32" i="42"/>
  <c r="I31" i="42"/>
  <c r="I27" i="42"/>
  <c r="I19" i="42"/>
  <c r="I29" i="42"/>
  <c r="I20" i="42"/>
  <c r="I25" i="42"/>
  <c r="I26" i="42"/>
  <c r="F17" i="42"/>
  <c r="I16" i="42"/>
  <c r="G51" i="41"/>
  <c r="D51" i="41"/>
  <c r="G47" i="41"/>
  <c r="D47" i="41"/>
  <c r="F35" i="41"/>
  <c r="G35" i="41"/>
  <c r="D35" i="41"/>
  <c r="F23" i="41"/>
  <c r="G23" i="41"/>
  <c r="D23" i="41"/>
  <c r="I50" i="41"/>
  <c r="I41" i="41"/>
  <c r="F47" i="41" l="1"/>
  <c r="F51" i="41"/>
  <c r="I46" i="41" l="1"/>
  <c r="I29" i="41"/>
  <c r="I17" i="41"/>
  <c r="I13" i="41"/>
  <c r="I34" i="41"/>
  <c r="I20" i="41"/>
  <c r="I16" i="41"/>
  <c r="F18" i="41"/>
  <c r="F19" i="41"/>
  <c r="F20" i="41"/>
  <c r="F16" i="41"/>
  <c r="F22" i="41"/>
  <c r="F21" i="41"/>
  <c r="F28" i="41"/>
  <c r="F26" i="41"/>
  <c r="F27" i="41"/>
  <c r="F25" i="41"/>
  <c r="F32" i="41"/>
  <c r="F33" i="41"/>
  <c r="F40" i="41"/>
  <c r="F31" i="41"/>
  <c r="F38" i="41"/>
  <c r="F39" i="41"/>
  <c r="F30" i="41"/>
  <c r="F37" i="41"/>
  <c r="F44" i="41"/>
  <c r="F43" i="41"/>
  <c r="F45" i="41"/>
  <c r="F49" i="41"/>
  <c r="I42" i="41"/>
  <c r="F42" i="41"/>
  <c r="I49" i="41"/>
  <c r="I45" i="41"/>
  <c r="I43" i="41"/>
  <c r="I44" i="41"/>
  <c r="I37" i="41"/>
  <c r="I30" i="41"/>
  <c r="I39" i="41"/>
  <c r="I31" i="41"/>
  <c r="I32" i="41"/>
  <c r="I25" i="41"/>
  <c r="I27" i="41"/>
  <c r="I26" i="41"/>
  <c r="I28" i="41"/>
  <c r="I21" i="41"/>
  <c r="I22" i="41"/>
  <c r="I19" i="41"/>
  <c r="I18" i="41"/>
  <c r="F14" i="41"/>
  <c r="G23" i="40"/>
  <c r="D23" i="40"/>
  <c r="F23" i="40" l="1"/>
  <c r="G35" i="40"/>
  <c r="D35" i="40"/>
  <c r="D43" i="40" s="1"/>
  <c r="I39" i="40"/>
  <c r="I15" i="40" l="1"/>
  <c r="I20" i="40"/>
  <c r="I22" i="40"/>
  <c r="I17" i="40"/>
  <c r="I41" i="40"/>
  <c r="I40" i="40"/>
  <c r="F14" i="40"/>
  <c r="F17" i="40"/>
  <c r="F18" i="40"/>
  <c r="F16" i="40"/>
  <c r="F19" i="40"/>
  <c r="F21" i="40"/>
  <c r="F26" i="40"/>
  <c r="F27" i="40"/>
  <c r="F25" i="40"/>
  <c r="F37" i="40"/>
  <c r="F29" i="40"/>
  <c r="F30" i="40"/>
  <c r="F28" i="40"/>
  <c r="F31" i="40"/>
  <c r="F32" i="40"/>
  <c r="F33" i="40"/>
  <c r="F38" i="40"/>
  <c r="F42" i="40"/>
  <c r="I42" i="40"/>
  <c r="I38" i="40"/>
  <c r="I33" i="40"/>
  <c r="I32" i="40"/>
  <c r="I31" i="40"/>
  <c r="I29" i="40"/>
  <c r="I37" i="40"/>
  <c r="I25" i="40"/>
  <c r="I26" i="40"/>
  <c r="I21" i="40"/>
  <c r="I19" i="40"/>
  <c r="I16" i="40"/>
  <c r="I18" i="40"/>
  <c r="I14" i="40"/>
  <c r="I13" i="40"/>
  <c r="F13" i="40"/>
  <c r="G23" i="39"/>
  <c r="G35" i="39" s="1"/>
  <c r="G43" i="39" s="1"/>
  <c r="D23" i="39"/>
  <c r="D35" i="39" s="1"/>
  <c r="D43" i="39" s="1"/>
  <c r="F43" i="39" s="1"/>
  <c r="I42" i="39"/>
  <c r="F42" i="39"/>
  <c r="G35" i="38"/>
  <c r="D35" i="38"/>
  <c r="I33" i="38"/>
  <c r="F33" i="38"/>
  <c r="I33" i="39"/>
  <c r="F33" i="39"/>
  <c r="I29" i="38"/>
  <c r="F29" i="38"/>
  <c r="F23" i="39" l="1"/>
  <c r="F35" i="39"/>
  <c r="I38" i="39" l="1"/>
  <c r="I40" i="39"/>
  <c r="I25" i="39" l="1"/>
  <c r="I20" i="39"/>
  <c r="I16" i="39"/>
  <c r="I15" i="39"/>
  <c r="I41" i="39"/>
  <c r="F19" i="39"/>
  <c r="F18" i="39"/>
  <c r="F27" i="39"/>
  <c r="F22" i="39"/>
  <c r="F21" i="39"/>
  <c r="F26" i="39"/>
  <c r="F29" i="39"/>
  <c r="F34" i="39"/>
  <c r="F32" i="39"/>
  <c r="F30" i="39"/>
  <c r="F31" i="39"/>
  <c r="F37" i="39"/>
  <c r="F39" i="39"/>
  <c r="I39" i="39"/>
  <c r="I37" i="39"/>
  <c r="I31" i="39"/>
  <c r="I30" i="39"/>
  <c r="I32" i="39"/>
  <c r="I34" i="39"/>
  <c r="I29" i="39"/>
  <c r="I26" i="39"/>
  <c r="I22" i="39"/>
  <c r="I18" i="39"/>
  <c r="I19" i="39"/>
  <c r="I17" i="39"/>
  <c r="F17" i="39"/>
  <c r="I14" i="39"/>
  <c r="F14" i="39"/>
  <c r="I13" i="39"/>
  <c r="F13" i="39"/>
  <c r="F23" i="38"/>
  <c r="G23" i="38"/>
  <c r="D23" i="38"/>
  <c r="I22" i="38"/>
  <c r="I16" i="38"/>
  <c r="I31" i="38" l="1"/>
  <c r="I39" i="38"/>
  <c r="F15" i="38"/>
  <c r="F14" i="38"/>
  <c r="F17" i="38"/>
  <c r="F19" i="38"/>
  <c r="F21" i="38"/>
  <c r="F25" i="38"/>
  <c r="F26" i="38"/>
  <c r="F27" i="38"/>
  <c r="F30" i="38"/>
  <c r="F28" i="38"/>
  <c r="F32" i="38"/>
  <c r="F34" i="38"/>
  <c r="F37" i="38"/>
  <c r="I37" i="38"/>
  <c r="I28" i="38"/>
  <c r="I30" i="38"/>
  <c r="I27" i="38"/>
  <c r="I26" i="38"/>
  <c r="I25" i="38"/>
  <c r="I21" i="38"/>
  <c r="I19" i="38"/>
  <c r="I17" i="38"/>
  <c r="I14" i="38"/>
  <c r="I15" i="38"/>
  <c r="I13" i="38"/>
  <c r="F13" i="38"/>
  <c r="G35" i="37"/>
  <c r="G44" i="37" s="1"/>
  <c r="G23" i="37"/>
  <c r="D23" i="37"/>
  <c r="D35" i="37" s="1"/>
  <c r="I40" i="37"/>
  <c r="I33" i="37"/>
  <c r="D44" i="37" l="1"/>
  <c r="F44" i="37" s="1"/>
  <c r="F35" i="37"/>
  <c r="F23" i="37"/>
  <c r="I41" i="37" l="1"/>
  <c r="I18" i="37"/>
  <c r="I27" i="37"/>
  <c r="I14" i="37"/>
  <c r="I22" i="37"/>
  <c r="I31" i="37"/>
  <c r="F16" i="37"/>
  <c r="F19" i="37"/>
  <c r="F21" i="37"/>
  <c r="F20" i="37"/>
  <c r="F17" i="37"/>
  <c r="F28" i="37"/>
  <c r="F25" i="37"/>
  <c r="F30" i="37"/>
  <c r="F26" i="37"/>
  <c r="F38" i="37"/>
  <c r="F29" i="37"/>
  <c r="F39" i="37"/>
  <c r="F34" i="37"/>
  <c r="F37" i="37"/>
  <c r="F42" i="37"/>
  <c r="F43" i="37"/>
  <c r="F13" i="37"/>
  <c r="D46" i="36"/>
  <c r="G35" i="36"/>
  <c r="D35" i="36"/>
  <c r="I13" i="36"/>
  <c r="F14" i="36"/>
  <c r="I14" i="36"/>
  <c r="F15" i="36"/>
  <c r="I15" i="36"/>
  <c r="I16" i="36"/>
  <c r="F17" i="36"/>
  <c r="I17" i="36"/>
  <c r="I18" i="36"/>
  <c r="F19" i="36"/>
  <c r="I19" i="36"/>
  <c r="F20" i="36"/>
  <c r="F21" i="36"/>
  <c r="I21" i="36"/>
  <c r="I22" i="36"/>
  <c r="D23" i="36"/>
  <c r="F23" i="36" s="1"/>
  <c r="G23" i="36"/>
  <c r="I25" i="36"/>
  <c r="F27" i="36"/>
  <c r="I27" i="36"/>
  <c r="I28" i="36"/>
  <c r="I29" i="36"/>
  <c r="I31" i="36"/>
  <c r="I32" i="36"/>
  <c r="I33" i="36"/>
  <c r="I34" i="36"/>
  <c r="I38" i="36"/>
  <c r="F39" i="36"/>
  <c r="I39" i="36"/>
  <c r="F40" i="36"/>
  <c r="I40" i="36"/>
  <c r="I41" i="36"/>
  <c r="F42" i="36"/>
  <c r="F44" i="36"/>
  <c r="I44" i="36"/>
  <c r="I45" i="36"/>
  <c r="F26" i="36"/>
  <c r="I26" i="36"/>
  <c r="F30" i="36"/>
  <c r="I30" i="36"/>
  <c r="I39" i="37"/>
  <c r="I26" i="37"/>
  <c r="I37" i="37"/>
  <c r="I34" i="37"/>
  <c r="I29" i="37"/>
  <c r="I38" i="37"/>
  <c r="I30" i="37"/>
  <c r="I25" i="37"/>
  <c r="I17" i="37"/>
  <c r="I20" i="37"/>
  <c r="I21" i="37"/>
  <c r="I19" i="37"/>
  <c r="I16" i="37"/>
  <c r="I15" i="37"/>
  <c r="F15" i="37"/>
  <c r="I13" i="37"/>
  <c r="F34" i="35"/>
  <c r="G34" i="35"/>
  <c r="D34" i="35"/>
  <c r="F23" i="35"/>
  <c r="G23" i="35"/>
  <c r="D23" i="35"/>
  <c r="F16" i="35"/>
  <c r="F21" i="35"/>
  <c r="F22" i="35"/>
  <c r="F29" i="35"/>
  <c r="F30" i="35"/>
  <c r="F31" i="35"/>
  <c r="I14" i="35"/>
  <c r="F13" i="35"/>
  <c r="I33" i="35"/>
  <c r="F27" i="35"/>
  <c r="F28" i="35"/>
  <c r="I20" i="35" l="1"/>
  <c r="I15" i="35"/>
  <c r="I26" i="35"/>
  <c r="I28" i="35"/>
  <c r="I25" i="35"/>
  <c r="F25" i="35"/>
  <c r="I31" i="35"/>
  <c r="I30" i="35"/>
  <c r="I29" i="35"/>
  <c r="I21" i="35"/>
  <c r="I19" i="35"/>
  <c r="F19" i="35"/>
  <c r="I18" i="35"/>
  <c r="F18" i="35"/>
  <c r="I17" i="35"/>
  <c r="F17" i="35"/>
  <c r="I13" i="35"/>
  <c r="D55" i="33"/>
  <c r="G47" i="33"/>
  <c r="D47" i="33"/>
  <c r="G35" i="33"/>
  <c r="D35" i="33"/>
  <c r="I34" i="33" l="1"/>
  <c r="F34" i="33"/>
  <c r="G23" i="33"/>
  <c r="D23" i="33"/>
  <c r="F23" i="33" s="1"/>
  <c r="I45" i="33"/>
  <c r="I19" i="33"/>
  <c r="I13" i="33"/>
  <c r="I44" i="33"/>
  <c r="I25" i="33"/>
  <c r="I17" i="33"/>
  <c r="D54" i="34"/>
  <c r="F54" i="34" s="1"/>
  <c r="F53" i="34"/>
  <c r="I52" i="34"/>
  <c r="F51" i="34"/>
  <c r="I50" i="34"/>
  <c r="I49" i="34"/>
  <c r="F49" i="34"/>
  <c r="D47" i="34"/>
  <c r="F47" i="34" s="1"/>
  <c r="I46" i="34"/>
  <c r="F46" i="34"/>
  <c r="F45" i="34"/>
  <c r="I44" i="34"/>
  <c r="I43" i="34"/>
  <c r="F43" i="34"/>
  <c r="I42" i="34"/>
  <c r="I41" i="34"/>
  <c r="I39" i="34"/>
  <c r="I38" i="34"/>
  <c r="F38" i="34"/>
  <c r="F37" i="34"/>
  <c r="D35" i="34"/>
  <c r="F35" i="34" s="1"/>
  <c r="I34" i="34"/>
  <c r="F34" i="34"/>
  <c r="I33" i="34"/>
  <c r="F33" i="34"/>
  <c r="I32" i="34"/>
  <c r="F32" i="34"/>
  <c r="I31" i="34"/>
  <c r="F31" i="34"/>
  <c r="I30" i="34"/>
  <c r="F30" i="34"/>
  <c r="F29" i="34"/>
  <c r="I28" i="34"/>
  <c r="F28" i="34"/>
  <c r="I27" i="34"/>
  <c r="F27" i="34"/>
  <c r="I26" i="34"/>
  <c r="F26" i="34"/>
  <c r="I25" i="34"/>
  <c r="F25" i="34"/>
  <c r="G23" i="34"/>
  <c r="G35" i="34" s="1"/>
  <c r="G47" i="34" s="1"/>
  <c r="G54" i="34" s="1"/>
  <c r="F23" i="34"/>
  <c r="D23" i="34"/>
  <c r="F22" i="34"/>
  <c r="I21" i="34"/>
  <c r="I20" i="34"/>
  <c r="F20" i="34"/>
  <c r="I19" i="34"/>
  <c r="F19" i="34"/>
  <c r="I18" i="34"/>
  <c r="F18" i="34"/>
  <c r="I17" i="34"/>
  <c r="F17" i="34"/>
  <c r="I15" i="34"/>
  <c r="I14" i="34"/>
  <c r="F14" i="34"/>
  <c r="I13" i="34"/>
  <c r="F13" i="34"/>
  <c r="I51" i="33" l="1"/>
  <c r="I33" i="33"/>
  <c r="F15" i="33"/>
  <c r="F18" i="33"/>
  <c r="F20" i="33"/>
  <c r="F22" i="33"/>
  <c r="F26" i="33"/>
  <c r="F21" i="33"/>
  <c r="F28" i="33"/>
  <c r="F30" i="33"/>
  <c r="F38" i="33"/>
  <c r="F40" i="33"/>
  <c r="F29" i="33"/>
  <c r="F27" i="33"/>
  <c r="F42" i="33"/>
  <c r="F53" i="33"/>
  <c r="F31" i="33"/>
  <c r="F37" i="33"/>
  <c r="F39" i="33"/>
  <c r="F54" i="33"/>
  <c r="F41" i="33"/>
  <c r="F46" i="33"/>
  <c r="F43" i="33"/>
  <c r="F50" i="33"/>
  <c r="F49" i="33"/>
  <c r="F52" i="33"/>
  <c r="I43" i="33"/>
  <c r="I50" i="33" l="1"/>
  <c r="I52" i="33"/>
  <c r="I41" i="33" l="1"/>
  <c r="I18" i="33"/>
  <c r="I30" i="33"/>
  <c r="I37" i="33"/>
  <c r="I31" i="33"/>
  <c r="I53" i="33"/>
  <c r="I27" i="33"/>
  <c r="I54" i="33"/>
  <c r="I29" i="33"/>
  <c r="I40" i="33"/>
  <c r="I28" i="33"/>
  <c r="I21" i="33"/>
  <c r="I26" i="33"/>
  <c r="I22" i="33"/>
  <c r="I15" i="33"/>
  <c r="I14" i="33"/>
  <c r="F14" i="33"/>
  <c r="F23" i="32"/>
  <c r="G23" i="32"/>
  <c r="G35" i="32" s="1"/>
  <c r="G45" i="32" s="1"/>
  <c r="D23" i="32"/>
  <c r="D35" i="32" s="1"/>
  <c r="I17" i="32"/>
  <c r="I15" i="32"/>
  <c r="I16" i="32"/>
  <c r="I21" i="32"/>
  <c r="I22" i="32"/>
  <c r="F13" i="32"/>
  <c r="F14" i="32"/>
  <c r="F18" i="32"/>
  <c r="F19" i="32"/>
  <c r="F28" i="32"/>
  <c r="F25" i="32"/>
  <c r="F34" i="32"/>
  <c r="F27" i="32"/>
  <c r="F26" i="32"/>
  <c r="F30" i="32"/>
  <c r="F31" i="32"/>
  <c r="F29" i="32"/>
  <c r="F32" i="32"/>
  <c r="F38" i="32"/>
  <c r="F41" i="32"/>
  <c r="F37" i="32"/>
  <c r="F43" i="32"/>
  <c r="F42" i="32"/>
  <c r="F40" i="32"/>
  <c r="F33" i="32"/>
  <c r="I44" i="32"/>
  <c r="F44" i="32"/>
  <c r="I33" i="32"/>
  <c r="I43" i="32"/>
  <c r="I37" i="32"/>
  <c r="I41" i="32"/>
  <c r="I38" i="32"/>
  <c r="I32" i="32"/>
  <c r="I29" i="32"/>
  <c r="I31" i="32"/>
  <c r="I30" i="32"/>
  <c r="I26" i="32"/>
  <c r="I27" i="32"/>
  <c r="I34" i="32"/>
  <c r="I28" i="32"/>
  <c r="I18" i="32"/>
  <c r="I14" i="32"/>
  <c r="I13" i="32"/>
  <c r="G42" i="31"/>
  <c r="D42" i="31"/>
  <c r="F35" i="31"/>
  <c r="G35" i="31"/>
  <c r="D35" i="31"/>
  <c r="F23" i="31"/>
  <c r="G23" i="31"/>
  <c r="D23" i="31"/>
  <c r="I38" i="31"/>
  <c r="I13" i="31"/>
  <c r="I14" i="31"/>
  <c r="I28" i="31"/>
  <c r="I40" i="31"/>
  <c r="I33" i="31"/>
  <c r="F19" i="31"/>
  <c r="F20" i="31"/>
  <c r="F21" i="31"/>
  <c r="F22" i="31"/>
  <c r="F25" i="31"/>
  <c r="F27" i="31"/>
  <c r="F32" i="31"/>
  <c r="F29" i="31"/>
  <c r="F26" i="31"/>
  <c r="F30" i="31"/>
  <c r="F31" i="31"/>
  <c r="F39" i="31"/>
  <c r="F34" i="31"/>
  <c r="F41" i="31"/>
  <c r="F15" i="31"/>
  <c r="F16" i="31"/>
  <c r="F37" i="31"/>
  <c r="I41" i="31"/>
  <c r="I39" i="31"/>
  <c r="I31" i="31"/>
  <c r="I30" i="31"/>
  <c r="I26" i="31"/>
  <c r="I29" i="31"/>
  <c r="I32" i="31"/>
  <c r="I27" i="31"/>
  <c r="I25" i="31"/>
  <c r="I22" i="31"/>
  <c r="I21" i="31"/>
  <c r="I20" i="31"/>
  <c r="I19" i="31"/>
  <c r="I17" i="31"/>
  <c r="F17" i="31"/>
  <c r="I15" i="31"/>
  <c r="G39" i="30"/>
  <c r="D39" i="30"/>
  <c r="F35" i="30"/>
  <c r="G35" i="30"/>
  <c r="D35" i="30"/>
  <c r="F23" i="30"/>
  <c r="G23" i="30"/>
  <c r="D23" i="30"/>
  <c r="I31" i="30"/>
  <c r="I16" i="30"/>
  <c r="I13" i="30"/>
  <c r="F14" i="30"/>
  <c r="F17" i="30"/>
  <c r="F20" i="30"/>
  <c r="F18" i="30"/>
  <c r="F21" i="30"/>
  <c r="F19" i="30"/>
  <c r="F22" i="30"/>
  <c r="F26" i="30"/>
  <c r="F27" i="30"/>
  <c r="F25" i="30"/>
  <c r="F28" i="30"/>
  <c r="F29" i="30"/>
  <c r="F38" i="30"/>
  <c r="F32" i="30"/>
  <c r="F37" i="30"/>
  <c r="F34" i="30"/>
  <c r="I34" i="30"/>
  <c r="I32" i="30"/>
  <c r="I38" i="30"/>
  <c r="I29" i="30"/>
  <c r="I28" i="30"/>
  <c r="I25" i="30"/>
  <c r="I27" i="30"/>
  <c r="I26" i="30"/>
  <c r="I22" i="30"/>
  <c r="I19" i="30"/>
  <c r="I21" i="30"/>
  <c r="I18" i="30"/>
  <c r="I20" i="30"/>
  <c r="I17" i="30"/>
  <c r="I15" i="30"/>
  <c r="F15" i="30"/>
  <c r="F40" i="29"/>
  <c r="F35" i="29"/>
  <c r="E35" i="29"/>
  <c r="G35" i="29"/>
  <c r="D35" i="29"/>
  <c r="E23" i="29"/>
  <c r="G23" i="29"/>
  <c r="D23" i="29"/>
  <c r="I16" i="29"/>
  <c r="I27" i="29"/>
  <c r="I26" i="29"/>
  <c r="F35" i="32" l="1"/>
  <c r="D45" i="32"/>
  <c r="F45" i="32" s="1"/>
  <c r="F42" i="31"/>
  <c r="F39" i="30"/>
  <c r="F23" i="29"/>
  <c r="I39" i="29" l="1"/>
  <c r="I34" i="29"/>
  <c r="I38" i="29"/>
  <c r="F15" i="29"/>
  <c r="F20" i="29"/>
  <c r="F19" i="29"/>
  <c r="F18" i="29"/>
  <c r="F22" i="29"/>
  <c r="F25" i="29"/>
  <c r="F21" i="29"/>
  <c r="F29" i="29"/>
  <c r="F28" i="29"/>
  <c r="F30" i="29"/>
  <c r="F31" i="29"/>
  <c r="F33" i="29"/>
  <c r="F13" i="29"/>
  <c r="F37" i="29"/>
  <c r="F32" i="29"/>
  <c r="I33" i="29"/>
  <c r="I40" i="29"/>
  <c r="I31" i="29"/>
  <c r="I30" i="29"/>
  <c r="I28" i="29"/>
  <c r="I29" i="29"/>
  <c r="I21" i="29"/>
  <c r="I25" i="29"/>
  <c r="I22" i="29"/>
  <c r="I18" i="29"/>
  <c r="I19" i="29"/>
  <c r="I20" i="29"/>
  <c r="I15" i="29"/>
  <c r="I17" i="29"/>
  <c r="F17" i="29"/>
  <c r="I13" i="29"/>
  <c r="M33" i="28"/>
  <c r="L33" i="28"/>
  <c r="F35" i="28"/>
  <c r="E35" i="28"/>
  <c r="G35" i="28"/>
  <c r="D35" i="28"/>
  <c r="F23" i="28"/>
  <c r="E23" i="28"/>
  <c r="G23" i="28"/>
  <c r="D23" i="28"/>
  <c r="F30" i="28"/>
  <c r="I30" i="28"/>
  <c r="I16" i="28"/>
  <c r="I13" i="28"/>
  <c r="I21" i="28" l="1"/>
  <c r="F14" i="28"/>
  <c r="F25" i="28"/>
  <c r="F22" i="28"/>
  <c r="F19" i="28"/>
  <c r="F26" i="28"/>
  <c r="F20" i="28"/>
  <c r="F27" i="28"/>
  <c r="F29" i="28"/>
  <c r="F32" i="28"/>
  <c r="F28" i="28"/>
  <c r="F31" i="28"/>
  <c r="I34" i="28"/>
  <c r="F34" i="28"/>
  <c r="F33" i="28"/>
  <c r="I28" i="28"/>
  <c r="I32" i="28"/>
  <c r="I29" i="28"/>
  <c r="I27" i="28"/>
  <c r="I20" i="28"/>
  <c r="I26" i="28"/>
  <c r="I19" i="28"/>
  <c r="I22" i="28"/>
  <c r="I25" i="28"/>
  <c r="I14" i="28"/>
  <c r="I15" i="28"/>
  <c r="F15" i="28"/>
  <c r="I18" i="28"/>
  <c r="F18" i="28"/>
  <c r="I17" i="28"/>
  <c r="F17" i="28"/>
  <c r="D40" i="27"/>
  <c r="D23" i="27"/>
  <c r="D35" i="27" s="1"/>
  <c r="F35" i="27" s="1"/>
  <c r="E35" i="27"/>
  <c r="G35" i="27"/>
  <c r="E23" i="27"/>
  <c r="G23" i="27"/>
  <c r="I25" i="27"/>
  <c r="I27" i="27"/>
  <c r="I28" i="27"/>
  <c r="I16" i="27"/>
  <c r="I17" i="27"/>
  <c r="I29" i="27"/>
  <c r="F23" i="27" l="1"/>
  <c r="I31" i="27"/>
  <c r="F15" i="27"/>
  <c r="F14" i="27"/>
  <c r="F18" i="27"/>
  <c r="F19" i="27"/>
  <c r="F21" i="27"/>
  <c r="F20" i="27"/>
  <c r="F28" i="27"/>
  <c r="F26" i="27"/>
  <c r="F22" i="27"/>
  <c r="F30" i="27"/>
  <c r="F33" i="27"/>
  <c r="F32" i="27"/>
  <c r="F34" i="27"/>
  <c r="F37" i="27"/>
  <c r="F38" i="27"/>
  <c r="I39" i="27"/>
  <c r="F39" i="27"/>
  <c r="I34" i="27"/>
  <c r="I32" i="27"/>
  <c r="I33" i="27"/>
  <c r="I30" i="27"/>
  <c r="I22" i="27"/>
  <c r="I26" i="27"/>
  <c r="I20" i="27"/>
  <c r="I21" i="27"/>
  <c r="I19" i="27"/>
  <c r="I18" i="27"/>
  <c r="I14" i="27"/>
  <c r="I15" i="27"/>
  <c r="I13" i="27"/>
  <c r="F13" i="27"/>
  <c r="F35" i="26"/>
  <c r="E35" i="26"/>
  <c r="G35" i="26"/>
  <c r="D35" i="26"/>
  <c r="F23" i="26"/>
  <c r="E23" i="26"/>
  <c r="G23" i="26"/>
  <c r="D23" i="26"/>
  <c r="I27" i="26"/>
  <c r="I15" i="26"/>
  <c r="I21" i="26"/>
  <c r="I16" i="26"/>
  <c r="I19" i="26"/>
  <c r="I17" i="26"/>
  <c r="I18" i="26"/>
  <c r="I25" i="26"/>
  <c r="F17" i="26"/>
  <c r="F18" i="26"/>
  <c r="F25" i="26"/>
  <c r="F22" i="26"/>
  <c r="F20" i="26"/>
  <c r="F26" i="26"/>
  <c r="F29" i="26"/>
  <c r="F28" i="26"/>
  <c r="F33" i="26"/>
  <c r="F32" i="26"/>
  <c r="F31" i="26"/>
  <c r="F30" i="26"/>
  <c r="F34" i="26"/>
  <c r="F13" i="26"/>
  <c r="F14" i="26"/>
  <c r="I34" i="26"/>
  <c r="I32" i="26"/>
  <c r="I33" i="26"/>
  <c r="I28" i="26"/>
  <c r="I29" i="26"/>
  <c r="I26" i="26"/>
  <c r="I20" i="26"/>
  <c r="I22" i="26"/>
  <c r="F15" i="26"/>
  <c r="I14" i="26"/>
  <c r="I13" i="26"/>
  <c r="F41" i="25"/>
  <c r="E41" i="25"/>
  <c r="G41" i="25"/>
  <c r="D41" i="25"/>
  <c r="F35" i="25"/>
  <c r="E35" i="25"/>
  <c r="G35" i="25"/>
  <c r="D35" i="25"/>
  <c r="E23" i="25"/>
  <c r="G23" i="25"/>
  <c r="D23" i="25"/>
  <c r="F23" i="25" s="1"/>
  <c r="I38" i="25" l="1"/>
  <c r="I18" i="25"/>
  <c r="I13" i="25"/>
  <c r="I31" i="25"/>
  <c r="F14" i="25"/>
  <c r="F16" i="25"/>
  <c r="F17" i="25"/>
  <c r="F19" i="25"/>
  <c r="F22" i="25"/>
  <c r="F20" i="25"/>
  <c r="F26" i="25"/>
  <c r="F21" i="25"/>
  <c r="F30" i="25"/>
  <c r="F32" i="25"/>
  <c r="F25" i="25"/>
  <c r="F28" i="25"/>
  <c r="F37" i="25"/>
  <c r="F29" i="25"/>
  <c r="F34" i="25"/>
  <c r="F39" i="25"/>
  <c r="F27" i="25"/>
  <c r="I27" i="25"/>
  <c r="I39" i="25"/>
  <c r="I29" i="25"/>
  <c r="I37" i="25"/>
  <c r="I28" i="25"/>
  <c r="I25" i="25"/>
  <c r="I32" i="25"/>
  <c r="I21" i="25"/>
  <c r="I26" i="25"/>
  <c r="I20" i="25"/>
  <c r="I22" i="25"/>
  <c r="I19" i="25"/>
  <c r="I17" i="25"/>
  <c r="I16" i="25"/>
  <c r="I14" i="25"/>
  <c r="I15" i="25"/>
  <c r="F15" i="25"/>
  <c r="F38" i="24"/>
  <c r="E38" i="24"/>
  <c r="G38" i="24"/>
  <c r="D38" i="24"/>
  <c r="F34" i="24"/>
  <c r="F35" i="24"/>
  <c r="E35" i="24"/>
  <c r="G35" i="24"/>
  <c r="D35" i="24"/>
  <c r="F23" i="24"/>
  <c r="E23" i="24"/>
  <c r="G23" i="24"/>
  <c r="D23" i="24"/>
  <c r="I34" i="24"/>
  <c r="I18" i="24" l="1"/>
  <c r="I20" i="24"/>
  <c r="I14" i="24"/>
  <c r="F16" i="24"/>
  <c r="F17" i="24"/>
  <c r="F19" i="24"/>
  <c r="F21" i="24"/>
  <c r="F22" i="24"/>
  <c r="F25" i="24"/>
  <c r="F28" i="24"/>
  <c r="F29" i="24"/>
  <c r="F26" i="24"/>
  <c r="F37" i="24"/>
  <c r="F27" i="24"/>
  <c r="F31" i="24"/>
  <c r="F32" i="24"/>
  <c r="F33" i="24"/>
  <c r="F30" i="24"/>
  <c r="F13" i="24"/>
  <c r="I33" i="24"/>
  <c r="I32" i="24"/>
  <c r="I31" i="24"/>
  <c r="I27" i="24"/>
  <c r="I37" i="24"/>
  <c r="I26" i="24"/>
  <c r="I29" i="24"/>
  <c r="I28" i="24"/>
  <c r="I25" i="24"/>
  <c r="I21" i="24"/>
  <c r="I19" i="24"/>
  <c r="I17" i="24"/>
  <c r="I16" i="24"/>
  <c r="I15" i="24"/>
  <c r="F15" i="24"/>
  <c r="I13" i="24"/>
  <c r="D23" i="22"/>
  <c r="D35" i="22" s="1"/>
  <c r="E35" i="22"/>
  <c r="G35" i="22"/>
  <c r="I29" i="22"/>
  <c r="F29" i="22"/>
  <c r="D39" i="22" l="1"/>
  <c r="F35" i="22"/>
  <c r="E23" i="22" l="1"/>
  <c r="G23" i="22"/>
  <c r="F41" i="23"/>
  <c r="I40" i="23"/>
  <c r="F40" i="23"/>
  <c r="I39" i="23"/>
  <c r="F39" i="23"/>
  <c r="I38" i="23"/>
  <c r="F38" i="23"/>
  <c r="F37" i="23"/>
  <c r="E35" i="23"/>
  <c r="E42" i="23" s="1"/>
  <c r="D35" i="23"/>
  <c r="D42" i="23" s="1"/>
  <c r="F42" i="23" s="1"/>
  <c r="I34" i="23"/>
  <c r="F34" i="23"/>
  <c r="F33" i="23"/>
  <c r="I32" i="23"/>
  <c r="F32" i="23"/>
  <c r="I31" i="23"/>
  <c r="F31" i="23"/>
  <c r="F30" i="23"/>
  <c r="I29" i="23"/>
  <c r="I28" i="23"/>
  <c r="F28" i="23"/>
  <c r="I27" i="23"/>
  <c r="F27" i="23"/>
  <c r="I26" i="23"/>
  <c r="G23" i="23"/>
  <c r="G35" i="23" s="1"/>
  <c r="G42" i="23" s="1"/>
  <c r="F23" i="23"/>
  <c r="E23" i="23"/>
  <c r="D23" i="23"/>
  <c r="I22" i="23"/>
  <c r="F22" i="23"/>
  <c r="I21" i="23"/>
  <c r="F21" i="23"/>
  <c r="I20" i="23"/>
  <c r="I19" i="23"/>
  <c r="F19" i="23"/>
  <c r="I18" i="23"/>
  <c r="F18" i="23"/>
  <c r="F17" i="23"/>
  <c r="I16" i="23"/>
  <c r="I15" i="23"/>
  <c r="F15" i="23"/>
  <c r="I14" i="23"/>
  <c r="F14" i="23"/>
  <c r="I13" i="23"/>
  <c r="F13" i="23"/>
  <c r="F23" i="22" l="1"/>
  <c r="F35" i="23"/>
  <c r="I22" i="22" l="1"/>
  <c r="I31" i="22"/>
  <c r="I13" i="22"/>
  <c r="I16" i="22"/>
  <c r="L34" i="22"/>
  <c r="F15" i="22"/>
  <c r="F17" i="22"/>
  <c r="F20" i="22"/>
  <c r="F19" i="22"/>
  <c r="F18" i="22"/>
  <c r="F21" i="22"/>
  <c r="F38" i="22"/>
  <c r="F25" i="22"/>
  <c r="F28" i="22"/>
  <c r="F32" i="22"/>
  <c r="F30" i="22"/>
  <c r="F37" i="22"/>
  <c r="F27" i="22"/>
  <c r="F34" i="22"/>
  <c r="F33" i="22"/>
  <c r="F14" i="22" l="1"/>
  <c r="I20" i="22"/>
  <c r="I38" i="22"/>
  <c r="I32" i="22"/>
  <c r="I26" i="22"/>
  <c r="F26" i="22"/>
  <c r="I33" i="22"/>
  <c r="I27" i="22"/>
  <c r="I30" i="22"/>
  <c r="I25" i="22"/>
  <c r="I28" i="22"/>
  <c r="I18" i="22"/>
  <c r="I21" i="22"/>
  <c r="I17" i="22"/>
  <c r="I15" i="22"/>
  <c r="I14" i="22"/>
  <c r="D43" i="21"/>
  <c r="F35" i="21"/>
  <c r="E35" i="21"/>
  <c r="G35" i="21"/>
  <c r="D35" i="21"/>
  <c r="E23" i="21"/>
  <c r="G23" i="21"/>
  <c r="D23" i="21"/>
  <c r="I29" i="21"/>
  <c r="M34" i="21"/>
  <c r="L34" i="21"/>
  <c r="I13" i="21"/>
  <c r="I14" i="21"/>
  <c r="I15" i="21"/>
  <c r="F19" i="21"/>
  <c r="F20" i="21"/>
  <c r="F22" i="21"/>
  <c r="F21" i="21"/>
  <c r="F25" i="21"/>
  <c r="F31" i="21"/>
  <c r="F28" i="21"/>
  <c r="F41" i="21"/>
  <c r="F27" i="21"/>
  <c r="F26" i="21"/>
  <c r="F30" i="21"/>
  <c r="F40" i="21"/>
  <c r="F33" i="21"/>
  <c r="F29" i="21"/>
  <c r="F37" i="21"/>
  <c r="F34" i="21"/>
  <c r="F16" i="21"/>
  <c r="F17" i="21"/>
  <c r="F42" i="21"/>
  <c r="F38" i="21"/>
  <c r="I39" i="21"/>
  <c r="F39" i="21"/>
  <c r="I37" i="21"/>
  <c r="I33" i="21"/>
  <c r="I40" i="21"/>
  <c r="I30" i="21"/>
  <c r="I27" i="21"/>
  <c r="I41" i="21"/>
  <c r="I31" i="21"/>
  <c r="I25" i="21"/>
  <c r="I21" i="21"/>
  <c r="I22" i="21"/>
  <c r="I20" i="21"/>
  <c r="I19" i="21"/>
  <c r="I18" i="21"/>
  <c r="F18" i="21"/>
  <c r="I17" i="21"/>
  <c r="D46" i="20"/>
  <c r="F35" i="20"/>
  <c r="E35" i="20"/>
  <c r="G35" i="20"/>
  <c r="D35" i="20"/>
  <c r="F23" i="21" l="1"/>
  <c r="F23" i="20"/>
  <c r="E23" i="20"/>
  <c r="G23" i="20"/>
  <c r="D23" i="20"/>
  <c r="I21" i="20"/>
  <c r="I25" i="20"/>
  <c r="I38" i="20"/>
  <c r="F16" i="20"/>
  <c r="F17" i="20"/>
  <c r="F18" i="20"/>
  <c r="F19" i="20"/>
  <c r="F20" i="20"/>
  <c r="F27" i="20"/>
  <c r="F30" i="20"/>
  <c r="F32" i="20"/>
  <c r="F31" i="20"/>
  <c r="F29" i="20"/>
  <c r="F26" i="20"/>
  <c r="F45" i="20"/>
  <c r="F37" i="20"/>
  <c r="F40" i="20"/>
  <c r="F33" i="20"/>
  <c r="F39" i="20"/>
  <c r="F34" i="20"/>
  <c r="F41" i="20"/>
  <c r="F43" i="20"/>
  <c r="F28" i="20"/>
  <c r="F42" i="20"/>
  <c r="F14" i="20"/>
  <c r="F44" i="20"/>
  <c r="I42" i="20"/>
  <c r="I28" i="20"/>
  <c r="I41" i="20"/>
  <c r="I39" i="20"/>
  <c r="I33" i="20"/>
  <c r="I40" i="20"/>
  <c r="I37" i="20"/>
  <c r="I45" i="20"/>
  <c r="I26" i="20"/>
  <c r="I29" i="20"/>
  <c r="I31" i="20"/>
  <c r="I30" i="20"/>
  <c r="I20" i="20"/>
  <c r="I19" i="20"/>
  <c r="I18" i="20"/>
  <c r="I17" i="20"/>
  <c r="I16" i="20"/>
  <c r="I15" i="20"/>
  <c r="F15" i="20"/>
  <c r="I14" i="20"/>
  <c r="F45" i="19"/>
  <c r="E45" i="19"/>
  <c r="G45" i="19"/>
  <c r="D45" i="19"/>
  <c r="F35" i="19"/>
  <c r="E35" i="19"/>
  <c r="G35" i="19"/>
  <c r="D35" i="19"/>
  <c r="F23" i="19"/>
  <c r="E23" i="19"/>
  <c r="G23" i="19"/>
  <c r="D23" i="19"/>
  <c r="M34" i="19"/>
  <c r="L34" i="19"/>
  <c r="I41" i="19"/>
  <c r="I29" i="19"/>
  <c r="I19" i="19"/>
  <c r="I16" i="19"/>
  <c r="I17" i="19"/>
  <c r="I13" i="19"/>
  <c r="I26" i="19"/>
  <c r="F26" i="19" l="1"/>
  <c r="F27" i="19"/>
  <c r="F21" i="19"/>
  <c r="F25" i="19"/>
  <c r="F31" i="19"/>
  <c r="F22" i="19"/>
  <c r="F20" i="19"/>
  <c r="F30" i="19"/>
  <c r="F32" i="19"/>
  <c r="F44" i="19"/>
  <c r="F38" i="19"/>
  <c r="F28" i="19"/>
  <c r="F37" i="19"/>
  <c r="F33" i="19"/>
  <c r="F34" i="19"/>
  <c r="F39" i="19"/>
  <c r="F42" i="19"/>
  <c r="F40" i="19"/>
  <c r="F43" i="19"/>
  <c r="I40" i="19"/>
  <c r="I42" i="19"/>
  <c r="I33" i="19"/>
  <c r="I37" i="19"/>
  <c r="I28" i="19"/>
  <c r="I38" i="19"/>
  <c r="I44" i="19"/>
  <c r="I32" i="19"/>
  <c r="I30" i="19"/>
  <c r="I20" i="19"/>
  <c r="I22" i="19"/>
  <c r="I31" i="19"/>
  <c r="I25" i="19"/>
  <c r="I21" i="19"/>
  <c r="I27" i="19"/>
  <c r="I18" i="19"/>
  <c r="F18" i="19"/>
  <c r="I15" i="19"/>
  <c r="F15" i="19"/>
  <c r="I14" i="19"/>
  <c r="F14" i="19"/>
  <c r="F47" i="18"/>
  <c r="E47" i="18"/>
  <c r="G47" i="18"/>
  <c r="D47" i="18"/>
  <c r="F35" i="18"/>
  <c r="E35" i="18"/>
  <c r="G35" i="18"/>
  <c r="D35" i="18"/>
  <c r="F23" i="18"/>
  <c r="E23" i="18"/>
  <c r="G23" i="18"/>
  <c r="D23" i="18"/>
  <c r="M43" i="18"/>
  <c r="L43" i="18"/>
  <c r="I37" i="18" l="1"/>
  <c r="I41" i="18"/>
  <c r="I46" i="18"/>
  <c r="I40" i="18"/>
  <c r="I45" i="18"/>
  <c r="I18" i="18"/>
  <c r="I16" i="18"/>
  <c r="I26" i="18"/>
  <c r="I17" i="18"/>
  <c r="F15" i="18"/>
  <c r="F27" i="18"/>
  <c r="F20" i="18"/>
  <c r="F25" i="18"/>
  <c r="F21" i="18"/>
  <c r="F28" i="18"/>
  <c r="F22" i="18"/>
  <c r="F32" i="18"/>
  <c r="F19" i="18"/>
  <c r="F29" i="18"/>
  <c r="F34" i="18"/>
  <c r="F30" i="18"/>
  <c r="F31" i="18"/>
  <c r="F42" i="18"/>
  <c r="F33" i="18"/>
  <c r="F39" i="18"/>
  <c r="F43" i="18"/>
  <c r="F38" i="18"/>
  <c r="F44" i="18"/>
  <c r="F13" i="18"/>
  <c r="I44" i="18"/>
  <c r="I39" i="18"/>
  <c r="I42" i="18"/>
  <c r="I31" i="18"/>
  <c r="I30" i="18"/>
  <c r="I34" i="18"/>
  <c r="I29" i="18"/>
  <c r="I19" i="18"/>
  <c r="I32" i="18"/>
  <c r="I22" i="18"/>
  <c r="I28" i="18"/>
  <c r="I21" i="18"/>
  <c r="I25" i="18"/>
  <c r="I20" i="18"/>
  <c r="I27" i="18"/>
  <c r="I15" i="18"/>
  <c r="I14" i="18"/>
  <c r="F14" i="18"/>
  <c r="I13" i="18"/>
  <c r="F50" i="17"/>
  <c r="E50" i="17"/>
  <c r="G50" i="17"/>
  <c r="D50" i="17"/>
  <c r="F47" i="17"/>
  <c r="E47" i="17"/>
  <c r="G47" i="17"/>
  <c r="D47" i="17"/>
  <c r="F35" i="17"/>
  <c r="E35" i="17"/>
  <c r="G35" i="17"/>
  <c r="D35" i="17"/>
  <c r="F23" i="17"/>
  <c r="E23" i="17"/>
  <c r="G23" i="17"/>
  <c r="D23" i="17"/>
  <c r="I44" i="17" l="1"/>
  <c r="I43" i="17"/>
  <c r="I45" i="17"/>
  <c r="I49" i="17"/>
  <c r="I41" i="17"/>
  <c r="I46" i="17"/>
  <c r="I16" i="17"/>
  <c r="I20" i="17"/>
  <c r="I13" i="17"/>
  <c r="I17" i="17"/>
  <c r="F15" i="17"/>
  <c r="F22" i="17"/>
  <c r="F18" i="17"/>
  <c r="F21" i="17"/>
  <c r="F25" i="17"/>
  <c r="F27" i="17"/>
  <c r="F28" i="17"/>
  <c r="F26" i="17"/>
  <c r="F37" i="17"/>
  <c r="F34" i="17"/>
  <c r="F29" i="17"/>
  <c r="F32" i="17"/>
  <c r="F33" i="17"/>
  <c r="F40" i="17"/>
  <c r="F31" i="17"/>
  <c r="F42" i="17"/>
  <c r="F39" i="17"/>
  <c r="F30" i="17"/>
  <c r="F38" i="17"/>
  <c r="F14" i="17"/>
  <c r="I30" i="17"/>
  <c r="I39" i="17"/>
  <c r="I31" i="17"/>
  <c r="I33" i="17"/>
  <c r="I32" i="17"/>
  <c r="I29" i="17"/>
  <c r="I34" i="17"/>
  <c r="I37" i="17"/>
  <c r="I26" i="17"/>
  <c r="I28" i="17"/>
  <c r="I27" i="17"/>
  <c r="I25" i="17"/>
  <c r="I21" i="17"/>
  <c r="I18" i="17"/>
  <c r="I22" i="17"/>
  <c r="I15" i="17"/>
  <c r="I19" i="17"/>
  <c r="F19" i="17"/>
  <c r="I14" i="17"/>
  <c r="F47" i="16"/>
  <c r="E47" i="16"/>
  <c r="G47" i="16"/>
  <c r="D47" i="16"/>
  <c r="F35" i="16"/>
  <c r="E35" i="16"/>
  <c r="G35" i="16"/>
  <c r="D35" i="16"/>
  <c r="F23" i="16"/>
  <c r="E23" i="16"/>
  <c r="G23" i="16"/>
  <c r="D23" i="16"/>
  <c r="I40" i="16"/>
  <c r="I43" i="16"/>
  <c r="I34" i="16"/>
  <c r="I41" i="16"/>
  <c r="I45" i="16"/>
  <c r="I18" i="16"/>
  <c r="I16" i="16"/>
  <c r="I25" i="16"/>
  <c r="I13" i="16"/>
  <c r="F17" i="16"/>
  <c r="F15" i="16"/>
  <c r="F21" i="16"/>
  <c r="F19" i="16"/>
  <c r="F20" i="16"/>
  <c r="F22" i="16"/>
  <c r="F28" i="16"/>
  <c r="F26" i="16"/>
  <c r="F30" i="16"/>
  <c r="F29" i="16"/>
  <c r="F37" i="16"/>
  <c r="F33" i="16"/>
  <c r="F27" i="16"/>
  <c r="F39" i="16"/>
  <c r="F46" i="16"/>
  <c r="F38" i="16"/>
  <c r="F32" i="16"/>
  <c r="F42" i="16"/>
  <c r="F44" i="16"/>
  <c r="I44" i="16"/>
  <c r="I32" i="16"/>
  <c r="I38" i="16"/>
  <c r="I46" i="16"/>
  <c r="I39" i="16"/>
  <c r="I27" i="16"/>
  <c r="I37" i="16"/>
  <c r="I29" i="16"/>
  <c r="I30" i="16"/>
  <c r="I26" i="16"/>
  <c r="I28" i="16"/>
  <c r="I22" i="16"/>
  <c r="I20" i="16"/>
  <c r="I19" i="16"/>
  <c r="I21" i="16"/>
  <c r="I15" i="16"/>
  <c r="I17" i="16"/>
  <c r="I14" i="16"/>
  <c r="F14" i="16"/>
  <c r="F38" i="15" l="1"/>
  <c r="E23" i="15"/>
  <c r="G23" i="15"/>
  <c r="D23" i="15"/>
  <c r="I41" i="15"/>
  <c r="I40" i="15"/>
  <c r="I26" i="15"/>
  <c r="I18" i="15"/>
  <c r="I14" i="15"/>
  <c r="I20" i="15"/>
  <c r="I43" i="15"/>
  <c r="I31" i="15"/>
  <c r="F22" i="15"/>
  <c r="F25" i="15"/>
  <c r="F28" i="15"/>
  <c r="F29" i="15"/>
  <c r="F32" i="15"/>
  <c r="F34" i="15"/>
  <c r="F30" i="15"/>
  <c r="F33" i="15"/>
  <c r="F42" i="15"/>
  <c r="F37" i="15"/>
  <c r="F39" i="15"/>
  <c r="F13" i="15"/>
  <c r="F15" i="15"/>
  <c r="F16" i="15"/>
  <c r="F17" i="15"/>
  <c r="F19" i="15"/>
  <c r="I39" i="15"/>
  <c r="I37" i="15"/>
  <c r="I42" i="15"/>
  <c r="I33" i="15"/>
  <c r="I30" i="15"/>
  <c r="I34" i="15"/>
  <c r="I32" i="15"/>
  <c r="I29" i="15"/>
  <c r="I28" i="15"/>
  <c r="I25" i="15"/>
  <c r="I22" i="15"/>
  <c r="I21" i="15"/>
  <c r="F21" i="15"/>
  <c r="I19" i="15"/>
  <c r="I17" i="15"/>
  <c r="I16" i="15"/>
  <c r="I15" i="15"/>
  <c r="I13" i="15"/>
  <c r="E35" i="14"/>
  <c r="E44" i="14" s="1"/>
  <c r="G35" i="14"/>
  <c r="G44" i="14" s="1"/>
  <c r="D35" i="14"/>
  <c r="F35" i="14" s="1"/>
  <c r="E23" i="14"/>
  <c r="G23" i="14"/>
  <c r="D23" i="14"/>
  <c r="F23" i="14" s="1"/>
  <c r="I31" i="14"/>
  <c r="I42" i="14"/>
  <c r="I33" i="14"/>
  <c r="I22" i="14"/>
  <c r="I13" i="14"/>
  <c r="I15" i="14"/>
  <c r="I41" i="14"/>
  <c r="I34" i="14"/>
  <c r="I39" i="14"/>
  <c r="F17" i="14"/>
  <c r="F19" i="14"/>
  <c r="F18" i="14"/>
  <c r="F20" i="14"/>
  <c r="F29" i="14"/>
  <c r="F21" i="14"/>
  <c r="F28" i="14"/>
  <c r="F25" i="14"/>
  <c r="F27" i="14"/>
  <c r="F30" i="14"/>
  <c r="F26" i="14"/>
  <c r="F32" i="14"/>
  <c r="F38" i="14"/>
  <c r="F37" i="14"/>
  <c r="F43" i="14"/>
  <c r="F40" i="14"/>
  <c r="F14" i="14"/>
  <c r="I40" i="14"/>
  <c r="I43" i="14"/>
  <c r="I37" i="14"/>
  <c r="I38" i="14"/>
  <c r="I26" i="14"/>
  <c r="I30" i="14"/>
  <c r="I27" i="14"/>
  <c r="I25" i="14"/>
  <c r="I28" i="14"/>
  <c r="I21" i="14"/>
  <c r="I29" i="14"/>
  <c r="I20" i="14"/>
  <c r="I18" i="14"/>
  <c r="I19" i="14"/>
  <c r="I17" i="14"/>
  <c r="I16" i="14"/>
  <c r="F16" i="14"/>
  <c r="I14" i="14"/>
  <c r="F51" i="13"/>
  <c r="E51" i="13"/>
  <c r="G51" i="13"/>
  <c r="D51" i="13"/>
  <c r="F47" i="13"/>
  <c r="E47" i="13"/>
  <c r="G47" i="13"/>
  <c r="D47" i="13"/>
  <c r="F35" i="13"/>
  <c r="E35" i="13"/>
  <c r="G35" i="13"/>
  <c r="D35" i="13"/>
  <c r="F23" i="13"/>
  <c r="E23" i="13"/>
  <c r="G23" i="13"/>
  <c r="D23" i="13"/>
  <c r="I39" i="13"/>
  <c r="I43" i="13"/>
  <c r="I19" i="13"/>
  <c r="I16" i="13"/>
  <c r="I13" i="13"/>
  <c r="I49" i="13"/>
  <c r="I45" i="13"/>
  <c r="I42" i="13"/>
  <c r="F20" i="13"/>
  <c r="F21" i="13"/>
  <c r="F25" i="13"/>
  <c r="F26" i="13"/>
  <c r="F28" i="13"/>
  <c r="F27" i="13"/>
  <c r="F32" i="13"/>
  <c r="F29" i="13"/>
  <c r="F46" i="13"/>
  <c r="F22" i="13"/>
  <c r="F31" i="13"/>
  <c r="F33" i="13"/>
  <c r="F30" i="13"/>
  <c r="F34" i="13"/>
  <c r="F44" i="13"/>
  <c r="F40" i="13"/>
  <c r="F37" i="13"/>
  <c r="F41" i="13"/>
  <c r="F38" i="13"/>
  <c r="F14" i="13"/>
  <c r="F15" i="13"/>
  <c r="F18" i="13"/>
  <c r="I38" i="13"/>
  <c r="I37" i="13"/>
  <c r="I40" i="13"/>
  <c r="I44" i="13"/>
  <c r="I34" i="13"/>
  <c r="I31" i="13"/>
  <c r="I22" i="13"/>
  <c r="I46" i="13"/>
  <c r="I29" i="13"/>
  <c r="I32" i="13"/>
  <c r="I27" i="13"/>
  <c r="I28" i="13"/>
  <c r="I26" i="13"/>
  <c r="I25" i="13"/>
  <c r="I21" i="13"/>
  <c r="I20" i="13"/>
  <c r="I17" i="13"/>
  <c r="F17" i="13"/>
  <c r="I18" i="13"/>
  <c r="I15" i="13"/>
  <c r="I14" i="13"/>
  <c r="D47" i="12"/>
  <c r="F35" i="12"/>
  <c r="E35" i="12"/>
  <c r="G35" i="12"/>
  <c r="D35" i="12"/>
  <c r="F32" i="12"/>
  <c r="E23" i="12"/>
  <c r="G23" i="12"/>
  <c r="D23" i="12"/>
  <c r="I22" i="12"/>
  <c r="F23" i="15" l="1"/>
  <c r="D44" i="14"/>
  <c r="F44" i="14" s="1"/>
  <c r="F23" i="12"/>
  <c r="I39" i="12"/>
  <c r="I42" i="12"/>
  <c r="I43" i="12"/>
  <c r="I46" i="12"/>
  <c r="I25" i="12"/>
  <c r="I14" i="12"/>
  <c r="I13" i="12"/>
  <c r="F20" i="12" l="1"/>
  <c r="F19" i="12"/>
  <c r="F18" i="12"/>
  <c r="F26" i="12"/>
  <c r="F27" i="12"/>
  <c r="F38" i="12"/>
  <c r="F21" i="12"/>
  <c r="F28" i="12"/>
  <c r="F29" i="12"/>
  <c r="F31" i="12"/>
  <c r="F40" i="12"/>
  <c r="F30" i="12"/>
  <c r="F33" i="12"/>
  <c r="F34" i="12"/>
  <c r="F44" i="12"/>
  <c r="F37" i="12"/>
  <c r="F41" i="12"/>
  <c r="F45" i="12"/>
  <c r="F15" i="12"/>
  <c r="F16" i="12"/>
  <c r="I45" i="12"/>
  <c r="I41" i="12"/>
  <c r="I37" i="12"/>
  <c r="I44" i="12"/>
  <c r="I34" i="12"/>
  <c r="I33" i="12"/>
  <c r="I30" i="12"/>
  <c r="I29" i="12"/>
  <c r="I28" i="12"/>
  <c r="I21" i="12"/>
  <c r="I38" i="12"/>
  <c r="I27" i="12"/>
  <c r="I26" i="12"/>
  <c r="I18" i="12"/>
  <c r="I19" i="12"/>
  <c r="I20" i="12"/>
  <c r="I17" i="12"/>
  <c r="F17" i="12"/>
  <c r="I16" i="12"/>
  <c r="I15" i="12"/>
  <c r="F45" i="11"/>
  <c r="E45" i="11"/>
  <c r="G45" i="11"/>
  <c r="D45" i="11"/>
  <c r="F35" i="11"/>
  <c r="E35" i="11"/>
  <c r="G35" i="11"/>
  <c r="D35" i="11"/>
  <c r="F23" i="11"/>
  <c r="E23" i="11"/>
  <c r="G23" i="11"/>
  <c r="D23" i="11"/>
  <c r="I40" i="11"/>
  <c r="I33" i="11"/>
  <c r="I42" i="11"/>
  <c r="I43" i="11"/>
  <c r="I13" i="11"/>
  <c r="I20" i="11"/>
  <c r="F35" i="10"/>
  <c r="E35" i="10"/>
  <c r="G35" i="10"/>
  <c r="D35" i="10"/>
  <c r="F15" i="11" l="1"/>
  <c r="F16" i="11"/>
  <c r="F17" i="11"/>
  <c r="F22" i="11"/>
  <c r="F18" i="11"/>
  <c r="F21" i="11"/>
  <c r="F19" i="11"/>
  <c r="F25" i="11"/>
  <c r="F27" i="11"/>
  <c r="F26" i="11"/>
  <c r="F28" i="11"/>
  <c r="F37" i="11"/>
  <c r="F38" i="11"/>
  <c r="F29" i="11"/>
  <c r="F30" i="11"/>
  <c r="F32" i="11"/>
  <c r="F34" i="11"/>
  <c r="F31" i="11"/>
  <c r="F39" i="11"/>
  <c r="F41" i="11"/>
  <c r="F44" i="11"/>
  <c r="I44" i="11"/>
  <c r="I41" i="11"/>
  <c r="I39" i="11"/>
  <c r="I34" i="11"/>
  <c r="I32" i="11"/>
  <c r="I30" i="11"/>
  <c r="I29" i="11"/>
  <c r="I38" i="11"/>
  <c r="I37" i="11"/>
  <c r="I26" i="11"/>
  <c r="I25" i="11"/>
  <c r="I19" i="11"/>
  <c r="I21" i="11"/>
  <c r="I18" i="11"/>
  <c r="I22" i="11"/>
  <c r="I17" i="11"/>
  <c r="I16" i="11"/>
  <c r="I15" i="11"/>
  <c r="I14" i="11"/>
  <c r="F14" i="11"/>
  <c r="F34" i="10"/>
  <c r="F23" i="10" l="1"/>
  <c r="E23" i="10"/>
  <c r="G23" i="10"/>
  <c r="D23" i="10"/>
  <c r="I27" i="10"/>
  <c r="I15" i="10"/>
  <c r="I14" i="10"/>
  <c r="I21" i="10"/>
  <c r="I19" i="10"/>
  <c r="I42" i="10"/>
  <c r="I37" i="10"/>
  <c r="F18" i="10"/>
  <c r="F20" i="10"/>
  <c r="F25" i="10"/>
  <c r="F28" i="10"/>
  <c r="F30" i="10"/>
  <c r="F29" i="10"/>
  <c r="F31" i="10"/>
  <c r="F33" i="10"/>
  <c r="F41" i="10"/>
  <c r="F38" i="10"/>
  <c r="F32" i="10"/>
  <c r="F39" i="10"/>
  <c r="F40" i="10"/>
  <c r="F13" i="10"/>
  <c r="F16" i="10"/>
  <c r="F17" i="10"/>
  <c r="I40" i="10"/>
  <c r="I39" i="10"/>
  <c r="I32" i="10"/>
  <c r="I38" i="10"/>
  <c r="I41" i="10"/>
  <c r="I33" i="10"/>
  <c r="I31" i="10"/>
  <c r="I29" i="10"/>
  <c r="I30" i="10"/>
  <c r="I28" i="10"/>
  <c r="I25" i="10"/>
  <c r="I20" i="10"/>
  <c r="I18" i="10"/>
  <c r="F22" i="10"/>
  <c r="I17" i="10"/>
  <c r="I16" i="10"/>
  <c r="I13" i="10"/>
  <c r="I31" i="9"/>
  <c r="F37" i="9" l="1"/>
  <c r="E45" i="9" l="1"/>
  <c r="G45" i="9"/>
  <c r="D45" i="9"/>
  <c r="F35" i="9"/>
  <c r="E35" i="9"/>
  <c r="G35" i="9"/>
  <c r="D35" i="9"/>
  <c r="F23" i="9"/>
  <c r="E23" i="9"/>
  <c r="G23" i="9"/>
  <c r="D23" i="9"/>
  <c r="I21" i="9"/>
  <c r="F45" i="9" l="1"/>
  <c r="I30" i="9"/>
  <c r="I41" i="9"/>
  <c r="I44" i="9"/>
  <c r="I14" i="9"/>
  <c r="I13" i="9"/>
  <c r="I29" i="9"/>
  <c r="I34" i="9"/>
  <c r="F17" i="9"/>
  <c r="F20" i="9"/>
  <c r="F26" i="9"/>
  <c r="F25" i="9"/>
  <c r="F22" i="9"/>
  <c r="F32" i="9"/>
  <c r="F28" i="9"/>
  <c r="F43" i="9"/>
  <c r="F39" i="9"/>
  <c r="F33" i="9"/>
  <c r="F38" i="9"/>
  <c r="F40" i="9"/>
  <c r="F42" i="9"/>
  <c r="F16" i="9"/>
  <c r="F18" i="9"/>
  <c r="F15" i="9"/>
  <c r="I27" i="9"/>
  <c r="I42" i="9"/>
  <c r="I40" i="9"/>
  <c r="I38" i="9"/>
  <c r="I33" i="9"/>
  <c r="I39" i="9"/>
  <c r="I43" i="9"/>
  <c r="I28" i="9"/>
  <c r="I32" i="9"/>
  <c r="I22" i="9"/>
  <c r="I25" i="9"/>
  <c r="I26" i="9"/>
  <c r="I20" i="9"/>
  <c r="I17" i="9"/>
  <c r="I19" i="9"/>
  <c r="F19" i="9"/>
  <c r="I15" i="9"/>
  <c r="I18" i="9"/>
  <c r="F46" i="8" l="1"/>
  <c r="E46" i="8"/>
  <c r="G46" i="8"/>
  <c r="D46" i="8"/>
  <c r="F35" i="8"/>
  <c r="E35" i="8"/>
  <c r="G35" i="8"/>
  <c r="D35" i="8"/>
  <c r="F23" i="8"/>
  <c r="E23" i="8"/>
  <c r="G23" i="8"/>
  <c r="D23" i="8"/>
  <c r="I39" i="8" l="1"/>
  <c r="I37" i="8"/>
  <c r="I41" i="8"/>
  <c r="I40" i="8"/>
  <c r="I19" i="8"/>
  <c r="I18" i="8"/>
  <c r="F14" i="8"/>
  <c r="F17" i="8"/>
  <c r="F16" i="8"/>
  <c r="F20" i="8"/>
  <c r="F21" i="8"/>
  <c r="F29" i="8"/>
  <c r="F22" i="8"/>
  <c r="F28" i="8"/>
  <c r="F25" i="8"/>
  <c r="F26" i="8"/>
  <c r="F38" i="8"/>
  <c r="F44" i="8"/>
  <c r="F32" i="8"/>
  <c r="F34" i="8"/>
  <c r="F31" i="8"/>
  <c r="F33" i="8"/>
  <c r="F45" i="8"/>
  <c r="F30" i="8"/>
  <c r="F27" i="8"/>
  <c r="F42" i="8"/>
  <c r="I42" i="8"/>
  <c r="I27" i="8"/>
  <c r="I45" i="8"/>
  <c r="I33" i="8"/>
  <c r="I31" i="8"/>
  <c r="I34" i="8"/>
  <c r="I32" i="8"/>
  <c r="I44" i="8"/>
  <c r="I38" i="8"/>
  <c r="I26" i="8"/>
  <c r="I25" i="8"/>
  <c r="I22" i="8"/>
  <c r="I29" i="8"/>
  <c r="I21" i="8"/>
  <c r="I20" i="8"/>
  <c r="I16" i="8"/>
  <c r="I17" i="8"/>
  <c r="I14" i="8"/>
  <c r="I15" i="8"/>
  <c r="F15" i="8"/>
  <c r="D46" i="7" l="1"/>
  <c r="F35" i="7"/>
  <c r="E35" i="7"/>
  <c r="G35" i="7"/>
  <c r="D35" i="7"/>
  <c r="I30" i="7"/>
  <c r="F30" i="7"/>
  <c r="F41" i="7" l="1"/>
  <c r="I41" i="7"/>
  <c r="F57" i="6"/>
  <c r="E57" i="6"/>
  <c r="G57" i="6"/>
  <c r="D57" i="6"/>
  <c r="I56" i="6"/>
  <c r="F23" i="7" l="1"/>
  <c r="E23" i="7"/>
  <c r="G23" i="7"/>
  <c r="D23" i="7"/>
  <c r="I27" i="7"/>
  <c r="I37" i="7"/>
  <c r="I39" i="7"/>
  <c r="I42" i="7"/>
  <c r="I19" i="7"/>
  <c r="I14" i="7"/>
  <c r="F17" i="7"/>
  <c r="F18" i="7"/>
  <c r="F20" i="7"/>
  <c r="F26" i="7"/>
  <c r="F22" i="7"/>
  <c r="F38" i="7"/>
  <c r="F25" i="7"/>
  <c r="F21" i="7"/>
  <c r="F29" i="7"/>
  <c r="F28" i="7"/>
  <c r="F31" i="7"/>
  <c r="F32" i="7"/>
  <c r="F34" i="7"/>
  <c r="F33" i="7"/>
  <c r="F44" i="7"/>
  <c r="F45" i="7"/>
  <c r="F40" i="7"/>
  <c r="F43" i="7"/>
  <c r="F13" i="7"/>
  <c r="F15" i="7"/>
  <c r="I43" i="7"/>
  <c r="I40" i="7"/>
  <c r="I45" i="7"/>
  <c r="I44" i="7"/>
  <c r="I33" i="7"/>
  <c r="I32" i="7"/>
  <c r="I31" i="7"/>
  <c r="I28" i="7"/>
  <c r="I29" i="7"/>
  <c r="I25" i="7"/>
  <c r="I38" i="7"/>
  <c r="I22" i="7"/>
  <c r="I26" i="7"/>
  <c r="I20" i="7"/>
  <c r="I18" i="7"/>
  <c r="I17" i="7"/>
  <c r="I16" i="7"/>
  <c r="F16" i="7"/>
  <c r="I15" i="7"/>
  <c r="I13" i="7"/>
  <c r="F47" i="6"/>
  <c r="E47" i="6"/>
  <c r="G47" i="6"/>
  <c r="D47" i="6"/>
  <c r="F35" i="6"/>
  <c r="G35" i="6"/>
  <c r="E35" i="6"/>
  <c r="D35" i="6"/>
  <c r="F23" i="6"/>
  <c r="E23" i="6"/>
  <c r="G23" i="6"/>
  <c r="D23" i="6"/>
  <c r="I29" i="6"/>
  <c r="I37" i="6"/>
  <c r="I51" i="6"/>
  <c r="I45" i="6"/>
  <c r="I21" i="6"/>
  <c r="I13" i="6"/>
  <c r="I19" i="6"/>
  <c r="I34" i="6"/>
  <c r="I41" i="6"/>
  <c r="I44" i="6"/>
  <c r="I53" i="6"/>
  <c r="I55" i="6"/>
  <c r="I14" i="6"/>
  <c r="F17" i="6"/>
  <c r="F18" i="6"/>
  <c r="F20" i="6"/>
  <c r="F22" i="6"/>
  <c r="F25" i="6"/>
  <c r="F27" i="6"/>
  <c r="F34" i="6"/>
  <c r="F41" i="6"/>
  <c r="F29" i="6"/>
  <c r="F30" i="6"/>
  <c r="F28" i="6"/>
  <c r="F43" i="6"/>
  <c r="F31" i="6"/>
  <c r="F39" i="6"/>
  <c r="F54" i="6"/>
  <c r="F50" i="6"/>
  <c r="F42" i="6"/>
  <c r="F33" i="6"/>
  <c r="F26" i="6"/>
  <c r="F37" i="6"/>
  <c r="F49" i="6"/>
  <c r="F40" i="6"/>
  <c r="F52" i="6"/>
  <c r="F46" i="6"/>
  <c r="F15" i="6"/>
  <c r="I52" i="6"/>
  <c r="I26" i="6"/>
  <c r="I33" i="6"/>
  <c r="I42" i="6"/>
  <c r="I50" i="6"/>
  <c r="I39" i="6"/>
  <c r="I31" i="6"/>
  <c r="I43" i="6"/>
  <c r="I28" i="6"/>
  <c r="I27" i="6"/>
  <c r="I22" i="6"/>
  <c r="I20" i="6"/>
  <c r="I18" i="6"/>
  <c r="I17" i="6"/>
  <c r="I16" i="6"/>
  <c r="F16" i="6"/>
  <c r="I15" i="6"/>
  <c r="F45" i="5"/>
  <c r="E45" i="5"/>
  <c r="G45" i="5"/>
  <c r="D45" i="5"/>
  <c r="F35" i="5"/>
  <c r="E35" i="5"/>
  <c r="G35" i="5"/>
  <c r="D35" i="5"/>
  <c r="M43" i="5"/>
  <c r="L43" i="5"/>
  <c r="F41" i="5"/>
  <c r="F40" i="5"/>
  <c r="F43" i="5"/>
  <c r="L40" i="4"/>
  <c r="M40" i="4"/>
  <c r="F40" i="4"/>
  <c r="F38" i="4"/>
  <c r="F37" i="4"/>
  <c r="D41" i="3"/>
  <c r="M37" i="3"/>
  <c r="L37" i="3"/>
  <c r="F37" i="3"/>
  <c r="D23" i="5"/>
  <c r="E23" i="5"/>
  <c r="G23" i="5"/>
  <c r="I13" i="5"/>
  <c r="I15" i="5"/>
  <c r="I27" i="5"/>
  <c r="I18" i="5"/>
  <c r="F21" i="5"/>
  <c r="F17" i="5"/>
  <c r="F19" i="5"/>
  <c r="F22" i="5"/>
  <c r="F30" i="5"/>
  <c r="F20" i="5"/>
  <c r="F31" i="5"/>
  <c r="F32" i="5"/>
  <c r="F29" i="5"/>
  <c r="F28" i="5"/>
  <c r="F39" i="5"/>
  <c r="F44" i="5"/>
  <c r="F34" i="5"/>
  <c r="F38" i="5"/>
  <c r="F33" i="5"/>
  <c r="F42" i="5"/>
  <c r="F37" i="5"/>
  <c r="F14" i="5"/>
  <c r="I37" i="5"/>
  <c r="I42" i="5"/>
  <c r="I33" i="5"/>
  <c r="I38" i="5"/>
  <c r="I34" i="5"/>
  <c r="I44" i="5"/>
  <c r="I28" i="5"/>
  <c r="I29" i="5"/>
  <c r="F23" i="5"/>
  <c r="I32" i="5"/>
  <c r="I20" i="5"/>
  <c r="I30" i="5"/>
  <c r="I22" i="5"/>
  <c r="I17" i="5"/>
  <c r="I21" i="5"/>
  <c r="I16" i="5"/>
  <c r="F16" i="5"/>
  <c r="I14" i="5"/>
  <c r="D23" i="4"/>
  <c r="E23" i="4"/>
  <c r="G23" i="4"/>
  <c r="F23" i="4"/>
  <c r="I22" i="4"/>
  <c r="I15" i="4"/>
  <c r="I19" i="4"/>
  <c r="I13" i="4"/>
  <c r="F18" i="4"/>
  <c r="F20" i="4"/>
  <c r="F25" i="4"/>
  <c r="F29" i="4"/>
  <c r="F30" i="4"/>
  <c r="F33" i="4"/>
  <c r="F28" i="4"/>
  <c r="F26" i="4"/>
  <c r="F31" i="4"/>
  <c r="F41" i="4"/>
  <c r="F43" i="4"/>
  <c r="F34" i="4"/>
  <c r="F39" i="4"/>
  <c r="F42" i="4"/>
  <c r="F14" i="4"/>
  <c r="I42" i="4"/>
  <c r="I39" i="4"/>
  <c r="I34" i="4"/>
  <c r="I43" i="4"/>
  <c r="I41" i="4"/>
  <c r="I31" i="4"/>
  <c r="I26" i="4"/>
  <c r="I33" i="4"/>
  <c r="I30" i="4"/>
  <c r="I29" i="4"/>
  <c r="I25" i="4"/>
  <c r="I20" i="4"/>
  <c r="I18" i="4"/>
  <c r="I16" i="4"/>
  <c r="F16" i="4"/>
  <c r="I14" i="4"/>
  <c r="I38" i="3"/>
  <c r="D23" i="3"/>
  <c r="D35" i="3"/>
  <c r="E23" i="3"/>
  <c r="E35" i="3"/>
  <c r="E41" i="3"/>
  <c r="F41" i="3"/>
  <c r="G23" i="3"/>
  <c r="G35" i="3"/>
  <c r="G41" i="3"/>
  <c r="F35" i="3"/>
  <c r="F23" i="3"/>
  <c r="I33" i="3"/>
  <c r="I40" i="3"/>
  <c r="I13" i="3"/>
  <c r="I18" i="3"/>
  <c r="I20" i="3"/>
  <c r="F15" i="3"/>
  <c r="F14" i="3"/>
  <c r="F17" i="3"/>
  <c r="F19" i="3"/>
  <c r="F16" i="3"/>
  <c r="F25" i="3"/>
  <c r="F22" i="3"/>
  <c r="F26" i="3"/>
  <c r="F29" i="3"/>
  <c r="F27" i="3"/>
  <c r="F30" i="3"/>
  <c r="F31" i="3"/>
  <c r="F39" i="3"/>
  <c r="F32" i="3"/>
  <c r="I34" i="3"/>
  <c r="F34" i="3"/>
  <c r="I32" i="3"/>
  <c r="I30" i="3"/>
  <c r="I27" i="3"/>
  <c r="I29" i="3"/>
  <c r="I26" i="3"/>
  <c r="I22" i="3"/>
  <c r="I25" i="3"/>
  <c r="I16" i="3"/>
  <c r="I19" i="3"/>
  <c r="I17" i="3"/>
  <c r="I14" i="3"/>
  <c r="I15" i="3"/>
  <c r="D35" i="2"/>
  <c r="F35" i="2"/>
  <c r="E35" i="2"/>
  <c r="G35" i="2"/>
  <c r="F23" i="2"/>
  <c r="E23" i="2"/>
  <c r="G23" i="2"/>
  <c r="D23" i="2"/>
  <c r="I33" i="2"/>
  <c r="F26" i="2"/>
  <c r="I16" i="2"/>
  <c r="I19" i="2"/>
  <c r="I21" i="2"/>
  <c r="F29" i="2"/>
  <c r="F30" i="2"/>
  <c r="F25" i="2"/>
  <c r="F31" i="2"/>
  <c r="F34" i="2"/>
  <c r="F32" i="2"/>
  <c r="F17" i="2"/>
  <c r="F20" i="2"/>
  <c r="F18" i="2"/>
  <c r="I15" i="2"/>
  <c r="I14" i="2"/>
  <c r="I13" i="2"/>
  <c r="F28" i="2"/>
  <c r="F22" i="2"/>
  <c r="I32" i="2"/>
  <c r="I34" i="2"/>
  <c r="I25" i="2"/>
  <c r="I30" i="2"/>
  <c r="I29" i="2"/>
  <c r="I26" i="2"/>
  <c r="I18" i="2"/>
  <c r="I20" i="2"/>
  <c r="I17" i="2"/>
  <c r="I22" i="2"/>
  <c r="G31" i="1"/>
  <c r="D31" i="1"/>
  <c r="G23" i="1"/>
  <c r="D23" i="1"/>
  <c r="I28" i="1"/>
  <c r="I29" i="1"/>
  <c r="I27" i="1"/>
  <c r="I16" i="1"/>
  <c r="I15" i="1"/>
  <c r="I25" i="1"/>
  <c r="I19" i="1"/>
  <c r="I26" i="1"/>
  <c r="I17" i="1"/>
  <c r="I21" i="1"/>
  <c r="I20" i="1"/>
  <c r="I13" i="1"/>
  <c r="I14" i="1"/>
  <c r="E46" i="7" l="1"/>
  <c r="F46" i="7" s="1"/>
  <c r="G46" i="7"/>
  <c r="D43" i="10" l="1"/>
  <c r="F43" i="10"/>
  <c r="E43" i="10"/>
  <c r="G43" i="10"/>
  <c r="E47" i="12" l="1"/>
  <c r="F47" i="12" s="1"/>
  <c r="G47" i="12"/>
  <c r="E46" i="20" l="1"/>
  <c r="F46" i="20" s="1"/>
  <c r="G46" i="20"/>
  <c r="F43" i="21"/>
  <c r="E43" i="21"/>
  <c r="G43" i="21"/>
  <c r="E39" i="22" l="1"/>
  <c r="F39" i="22" s="1"/>
  <c r="G39" i="22"/>
  <c r="E40" i="27"/>
  <c r="G40" i="27"/>
  <c r="F40" i="27" l="1"/>
  <c r="D41" i="29"/>
  <c r="F41" i="29"/>
  <c r="E41" i="29"/>
  <c r="G41" i="29"/>
  <c r="F35" i="33"/>
  <c r="F55" i="33"/>
  <c r="F47" i="33"/>
  <c r="G55" i="33"/>
  <c r="F46" i="36" l="1"/>
  <c r="F35" i="36"/>
  <c r="G46" i="36"/>
  <c r="D40" i="38" l="1"/>
  <c r="F40" i="38" s="1"/>
  <c r="F35" i="38"/>
  <c r="G40" i="38"/>
  <c r="F35" i="40"/>
  <c r="F43" i="40"/>
  <c r="G43" i="40"/>
  <c r="F57" i="42" l="1"/>
  <c r="F47" i="42"/>
  <c r="G57" i="42"/>
  <c r="F23" i="45" l="1"/>
  <c r="F45" i="45"/>
  <c r="F35" i="45"/>
  <c r="G45" i="45"/>
  <c r="F23" i="46"/>
  <c r="F35" i="46"/>
  <c r="F50" i="46"/>
  <c r="F47" i="46"/>
  <c r="F35" i="4"/>
  <c r="E44" i="15"/>
  <c r="E35" i="15"/>
  <c r="D35" i="4"/>
  <c r="D44" i="4"/>
  <c r="F44" i="4"/>
  <c r="G35" i="15"/>
  <c r="G44" i="15"/>
  <c r="E35" i="4"/>
  <c r="E44" i="4"/>
  <c r="F44" i="15"/>
  <c r="D44" i="15"/>
  <c r="D35" i="15"/>
  <c r="F35" i="15"/>
  <c r="G35" i="4"/>
  <c r="G44" i="4"/>
</calcChain>
</file>

<file path=xl/sharedStrings.xml><?xml version="1.0" encoding="utf-8"?>
<sst xmlns="http://schemas.openxmlformats.org/spreadsheetml/2006/main" count="8601" uniqueCount="643">
  <si>
    <t>April 1 - 3 Lithuanian top</t>
  </si>
  <si>
    <t>Balandžio 1 - 3 d. Lietuvos kino teatruose rodytų filmų topas</t>
  </si>
  <si>
    <t>Movie</t>
  </si>
  <si>
    <t>Change</t>
  </si>
  <si>
    <t>Show count</t>
  </si>
  <si>
    <t>Average ADM</t>
  </si>
  <si>
    <t>DCO count</t>
  </si>
  <si>
    <t>Week on screens</t>
  </si>
  <si>
    <t>TOTAL GBO (Eur)</t>
  </si>
  <si>
    <t>TOTAL ADM</t>
  </si>
  <si>
    <t>Release   Date</t>
  </si>
  <si>
    <t>Distributor</t>
  </si>
  <si>
    <t>April 1 - 3</t>
  </si>
  <si>
    <t>March 25 - 27</t>
  </si>
  <si>
    <t>GBO</t>
  </si>
  <si>
    <t>ADM</t>
  </si>
  <si>
    <t>(Eur)</t>
  </si>
  <si>
    <t>Filmas</t>
  </si>
  <si>
    <t>Pakitimas</t>
  </si>
  <si>
    <t>Seansų</t>
  </si>
  <si>
    <t>Žiūrovų lankomumo vidurkis</t>
  </si>
  <si>
    <t>Kopijų</t>
  </si>
  <si>
    <t>Rodymo</t>
  </si>
  <si>
    <t>Bendros</t>
  </si>
  <si>
    <t>Bendras</t>
  </si>
  <si>
    <t>Premjeros</t>
  </si>
  <si>
    <t xml:space="preserve">Platintojas </t>
  </si>
  <si>
    <t>Balandžio 1 - 3 d.</t>
  </si>
  <si>
    <t>Kovo 25 - 27 d.</t>
  </si>
  <si>
    <t>sk.</t>
  </si>
  <si>
    <t>savaitė</t>
  </si>
  <si>
    <t>pajamos</t>
  </si>
  <si>
    <t>žiūrovų</t>
  </si>
  <si>
    <t>data</t>
  </si>
  <si>
    <t>N</t>
  </si>
  <si>
    <t>Ežiukas Sonic 2 (Sonic The Hedgehog 2)</t>
  </si>
  <si>
    <t>-</t>
  </si>
  <si>
    <t>Dukine Film Distribution / Paramount Pictures</t>
  </si>
  <si>
    <t>Morbijus (Morbius)</t>
  </si>
  <si>
    <t>ACME Film / SONY</t>
  </si>
  <si>
    <t>Raudonoji panda (Turning Red)</t>
  </si>
  <si>
    <t>Theatrical Film Distribution / WDSMPI</t>
  </si>
  <si>
    <t>Blogiukai (Bad Guys)</t>
  </si>
  <si>
    <t>Dukine Film Distribution / Universal Pictures</t>
  </si>
  <si>
    <t>Betmenas (The Batman)</t>
  </si>
  <si>
    <t>ACME Film / WB</t>
  </si>
  <si>
    <t>Neatrastas (Uncharted)</t>
  </si>
  <si>
    <t>Šuo (Dog)</t>
  </si>
  <si>
    <t>ACME Film</t>
  </si>
  <si>
    <t>Išgyvenęs (The Survivor)</t>
  </si>
  <si>
    <t>Theatrical Film Distribution</t>
  </si>
  <si>
    <t>Mano mažasis karalius (King)</t>
  </si>
  <si>
    <t>Greitoji pagalba (Ambulance)</t>
  </si>
  <si>
    <t>Total (10)</t>
  </si>
  <si>
    <t>Enkanto (Encanto)</t>
  </si>
  <si>
    <t>Samdomas karys (Contractor)</t>
  </si>
  <si>
    <t>Mėlyna kaip apelsinas žemė</t>
  </si>
  <si>
    <t>Moonmakers</t>
  </si>
  <si>
    <t>Kernagis</t>
  </si>
  <si>
    <t>Kino pasaka</t>
  </si>
  <si>
    <t>Mirtis ant Nilo (Death On The Nile)</t>
  </si>
  <si>
    <t>Vyras už pinigus</t>
  </si>
  <si>
    <t>Dublis LT</t>
  </si>
  <si>
    <t>Spencer</t>
  </si>
  <si>
    <t>Lobis</t>
  </si>
  <si>
    <t>Garsų pasaulio įrašai</t>
  </si>
  <si>
    <t>Fantazijos tik suaugusiems (Fantasies)</t>
  </si>
  <si>
    <t>Viškis Piškis ir tamsos žiurkėnas (Chickenhare and The Hamster of Darkness)</t>
  </si>
  <si>
    <t>VLG film</t>
  </si>
  <si>
    <t>Total (20)</t>
  </si>
  <si>
    <t>Trys</t>
  </si>
  <si>
    <t>M-Films</t>
  </si>
  <si>
    <t>Total (21)</t>
  </si>
  <si>
    <t>March 25 - 27 Lithuanian top</t>
  </si>
  <si>
    <t>Kovo 25 - 27 d. Lietuvos kino teatruose rodytų filmų topas</t>
  </si>
  <si>
    <t>March 18 - 20</t>
  </si>
  <si>
    <t>Kovo 18 - 20 d.</t>
  </si>
  <si>
    <t>Dičkis šuo Klifordas (Clifford The Big Red Dog)</t>
  </si>
  <si>
    <t>Monstrų šeimynėlė 2 (Happy Family 2)</t>
  </si>
  <si>
    <t>Atsitiktinis jaunikis (Marry Me)</t>
  </si>
  <si>
    <t>Apgaulė (Tromperie)</t>
  </si>
  <si>
    <t>Estinfilm</t>
  </si>
  <si>
    <t>Šešėlių žaidimas (Blacklight)</t>
  </si>
  <si>
    <t>Anapus laiko ir šviesos</t>
  </si>
  <si>
    <t>Broom Films</t>
  </si>
  <si>
    <t>March 18 - 20 Lithuanian top</t>
  </si>
  <si>
    <t>Kovo 18 - 20 d. Lietuvos kino teatruose rodytų filmų topas</t>
  </si>
  <si>
    <t>March 11 - 13</t>
  </si>
  <si>
    <t>Kovo 11 - 13 d.</t>
  </si>
  <si>
    <t>Williams metodas (King Richard)</t>
  </si>
  <si>
    <t>Ruonių komanda (Seal Team)</t>
  </si>
  <si>
    <t>Best Film</t>
  </si>
  <si>
    <t>Moonfall: Mėnulio kritimas (Moonfall)</t>
  </si>
  <si>
    <t>48 961</t>
  </si>
  <si>
    <t>Saldymedžio pica (Licorice Pizza)</t>
  </si>
  <si>
    <t>Jackass amžinai (Jackass Forever)</t>
  </si>
  <si>
    <t>Liepsnojanti širdis (Fireheart)</t>
  </si>
  <si>
    <t>15 555</t>
  </si>
  <si>
    <t>Košmarų skersgatvis (Nightmare Alley)</t>
  </si>
  <si>
    <t>Mano vilkas (Mystere)</t>
  </si>
  <si>
    <t>Eifelis (Eiffel)</t>
  </si>
  <si>
    <t>Total (30)</t>
  </si>
  <si>
    <t>March 11 - 13 Lithuanian top</t>
  </si>
  <si>
    <t>Kovo 11 - 13 d. Lietuvos kino teatruose rodytų filmų topas</t>
  </si>
  <si>
    <t>March 4 - 6</t>
  </si>
  <si>
    <t>Kovo 4 - 6 d.</t>
  </si>
  <si>
    <t>Mr. Landsbergis. Sugriauti blogio imperiją</t>
  </si>
  <si>
    <t>Meilė yra arti (Miłość jest Blisko)</t>
  </si>
  <si>
    <t>Kinostar Filmverleih</t>
  </si>
  <si>
    <t>Žmogus-voras: nėra kelio atgal (Spider-Man: No Way Home)</t>
  </si>
  <si>
    <t>Klajoklių žemė (Nomadland)</t>
  </si>
  <si>
    <t>Dainuok 2 (Sing 2)</t>
  </si>
  <si>
    <t>Gucci mados namai (House of Gucci)</t>
  </si>
  <si>
    <t>Total (31)</t>
  </si>
  <si>
    <t>March 4 - 6 Lithuanian top</t>
  </si>
  <si>
    <t>Kovo 4 - 6 d. Lietuvos kino teatruose rodytų filmų topas</t>
  </si>
  <si>
    <t>February 25 - 27</t>
  </si>
  <si>
    <t>Vasario 25 - 27 d.</t>
  </si>
  <si>
    <t>Drąsiau drąsiau (C'mon C'mon)</t>
  </si>
  <si>
    <t>A-One Films</t>
  </si>
  <si>
    <t>Trys šeimos (Tre piani)</t>
  </si>
  <si>
    <t>Prancūzijos kronikos iš Liberčio. Kanzaso vakaro saulės (The French Dispatch of the Liberty. Kansas Evening Sun)</t>
  </si>
  <si>
    <t>Bėgikė</t>
  </si>
  <si>
    <t>Total (28)</t>
  </si>
  <si>
    <t>February 25 - 27 Lithuanian top</t>
  </si>
  <si>
    <t>Vasario 25 - 27 d. Lietuvos kino teatruose rodytų filmų topas</t>
  </si>
  <si>
    <t>February 18 - 20</t>
  </si>
  <si>
    <t>Vasario 18 - 20 d.</t>
  </si>
  <si>
    <t>Trys riešutėliai pelenei (Three Wishes for Cinderella)</t>
  </si>
  <si>
    <t>Travolta</t>
  </si>
  <si>
    <t>Užburta arka (Magic Arch)</t>
  </si>
  <si>
    <t>Ogliai (The Ogglies)</t>
  </si>
  <si>
    <t>Unlimited Media</t>
  </si>
  <si>
    <t>Drive My Car</t>
  </si>
  <si>
    <t>Paryžius. 13-as rajonas (Les Olympiades. Paris 13e)</t>
  </si>
  <si>
    <t>Nepaklusnusis (Neposlushnik)</t>
  </si>
  <si>
    <t>Total (32)</t>
  </si>
  <si>
    <t>February 18 - 20 Lithuanian top</t>
  </si>
  <si>
    <t>Vasario 18 - 20 d. Lietuvos kino teatruose rodytų filmų topas</t>
  </si>
  <si>
    <t>February 11 - 13</t>
  </si>
  <si>
    <t>Vasario 11 - 13 d.</t>
  </si>
  <si>
    <t>(Ne)Tobulas vyras (I'm Your Man)</t>
  </si>
  <si>
    <t>Pasaulio čempionas (Чемпион мира)</t>
  </si>
  <si>
    <t>February 11 - 13 Lithuanian top</t>
  </si>
  <si>
    <t>Vasario 11 - 13 d. Lietuvos kino teatruose rodytų filmų topas</t>
  </si>
  <si>
    <t>February 4 - 6</t>
  </si>
  <si>
    <t>Vasario 4 - 6 d.</t>
  </si>
  <si>
    <t>Esminis instinktas (1992) (Basic Instinct (1992))</t>
  </si>
  <si>
    <t>Mergina ir voras (Das Mädchen und die Spinne)</t>
  </si>
  <si>
    <t>P</t>
  </si>
  <si>
    <t>Preview</t>
  </si>
  <si>
    <t>Meilė. seksas ir pandemija (Love. Sex and Pandemic)</t>
  </si>
  <si>
    <t>King's Man. Pradžia (The King's Man)</t>
  </si>
  <si>
    <t>Siuzana Andler (Suzanna Andler)</t>
  </si>
  <si>
    <t>Meilė kaip bestseleris (Book of Love)</t>
  </si>
  <si>
    <t>Meilužiai (Lovers)</t>
  </si>
  <si>
    <t>Misija "MEŠKUČIAI" (Teddy Boom)</t>
  </si>
  <si>
    <t>Kaip „Titanikas“ mane išgelbėjo (How the Titanic Became My Lifeboat)</t>
  </si>
  <si>
    <t>Didžioji laisvė (Great freedom)</t>
  </si>
  <si>
    <t>Rusiški svingeriai (Свингеры)</t>
  </si>
  <si>
    <t>Total (38)</t>
  </si>
  <si>
    <t>February 4 - 6 Lithuanian top</t>
  </si>
  <si>
    <t>Vasario 4 - 6 d. Lietuvos kino teatruose rodytų filmų topas</t>
  </si>
  <si>
    <t>January 28 - 30</t>
  </si>
  <si>
    <t>Sausio 28 - 30 d.</t>
  </si>
  <si>
    <t>Klyksmas 5 (Scream 5)</t>
  </si>
  <si>
    <t>Auksas (Gold)</t>
  </si>
  <si>
    <t>Matrica. Prisikėlimas (Matrix Resurrecations)</t>
  </si>
  <si>
    <t>Sen Loranas. Stilius - tai aš (Saint Lorant)</t>
  </si>
  <si>
    <t>January 28 - 30 Lithuanian top</t>
  </si>
  <si>
    <t>Sausio 28 - 30 d. Lietuvos kino teatruose rodytų filmų topas</t>
  </si>
  <si>
    <t>January 21 - 23</t>
  </si>
  <si>
    <t>Sausio 21 - 23 d.</t>
  </si>
  <si>
    <t>Šuolis</t>
  </si>
  <si>
    <t>Total (26)</t>
  </si>
  <si>
    <t>January 21 - 23 Lithuanian top</t>
  </si>
  <si>
    <t>Sausio 21 - 23 d. Lietuvos kino teatruose rodytų filmų topas</t>
  </si>
  <si>
    <t>January 14 - 16</t>
  </si>
  <si>
    <t>Sausio 14 - 16 d.</t>
  </si>
  <si>
    <t>Agentės 355 (The 355)</t>
  </si>
  <si>
    <t>AINBO (AINBO: Spirit of the Amazon)</t>
  </si>
  <si>
    <t>Vestsaido istorija (West Side Story)</t>
  </si>
  <si>
    <t>Aplink pasaulį per 80 dienų (Around The World in 80 days)</t>
  </si>
  <si>
    <t>Įsimylėjusi Figaro</t>
  </si>
  <si>
    <t>January 14 - 16 Lithuanian top</t>
  </si>
  <si>
    <t>Sausio 14 - 16 d. Lietuvos kino teatruose rodytų filmų topas</t>
  </si>
  <si>
    <t>January 7 - 9</t>
  </si>
  <si>
    <t>Sausio 7 - 9 d.</t>
  </si>
  <si>
    <t>14 639 </t>
  </si>
  <si>
    <t>Planeta Dvynė (Project 'Gemini')</t>
  </si>
  <si>
    <t>Top Film Baltic</t>
  </si>
  <si>
    <t>Eglutės 8 (Ёлки 8)</t>
  </si>
  <si>
    <t>Margarita - Šiaurės karalienė (Margrete – Queen of the North)</t>
  </si>
  <si>
    <t>Sinefilija</t>
  </si>
  <si>
    <t>Švelnūs kariai</t>
  </si>
  <si>
    <t>Total (23)</t>
  </si>
  <si>
    <t>January 7 - 9 Lithuanian top</t>
  </si>
  <si>
    <t>Sausio 7 - 9 d. Lietuvos kino teatruose rodytų filmų topas</t>
  </si>
  <si>
    <t>December 31 - January 2</t>
  </si>
  <si>
    <t>Gruodžio 31 - sausio 2 d.</t>
  </si>
  <si>
    <t>Alkio skonis (A Taste of Hunger)</t>
  </si>
  <si>
    <t>P. Cardin. Mados legenda (House of Cardin)</t>
  </si>
  <si>
    <t>Teisingumo riteriai (Retfærdighedens ryttere)</t>
  </si>
  <si>
    <t>Kalėdos Islandijoje (Bergmál)</t>
  </si>
  <si>
    <t>Greta Garbo</t>
  </si>
  <si>
    <t>Total (27)</t>
  </si>
  <si>
    <t>December 31 - January 2 Lithuanian top</t>
  </si>
  <si>
    <t>Gruodžio 31 - sausio 2 d. Lietuvos kino teatruose rodytų filmų topas</t>
  </si>
  <si>
    <t>December 24 - 26</t>
  </si>
  <si>
    <t>Gruodžio 24 - 26 d.</t>
  </si>
  <si>
    <t>Viešbutis „Grand Budapest“ (Grand Budapest Hotel. The)</t>
  </si>
  <si>
    <t>Theatrical Film Distribution  / 20th Century Fox</t>
  </si>
  <si>
    <t>Mirtis palauks (No Time To Die)</t>
  </si>
  <si>
    <t>Kopa (Dune)</t>
  </si>
  <si>
    <t>Kalėdos džiunglėse (Christmas in the Jungle)</t>
  </si>
  <si>
    <t>Titanė (Titane)</t>
  </si>
  <si>
    <t>Dar po vieną (Druk)</t>
  </si>
  <si>
    <t>Bohemijos rapsodija (Bohemian Rhapsody)</t>
  </si>
  <si>
    <t>Theatrical Film Distribution /
20th Century Fox</t>
  </si>
  <si>
    <t>Total (29)</t>
  </si>
  <si>
    <t>December 24 - 26 Lithuanian top</t>
  </si>
  <si>
    <t>Gruodžio 24 - 26 d. Lietuvos kino teatruose rodytų filmų topas</t>
  </si>
  <si>
    <t>December 17 - 19</t>
  </si>
  <si>
    <t>Gruodžio 17 - 19 d.</t>
  </si>
  <si>
    <t>Pilotas (Летчик)</t>
  </si>
  <si>
    <t>Nekenčiu tavęs! (Hating Game)</t>
  </si>
  <si>
    <t>Absoliutus Blogis: Nauja  formulė (Resident Evil: Welcome to Raccoon City)</t>
  </si>
  <si>
    <t>Pilė (Les aventures de pil (Pil's Adventures))</t>
  </si>
  <si>
    <t>Paralelinės mamos (Parallel Mothers)</t>
  </si>
  <si>
    <t>Total (19)</t>
  </si>
  <si>
    <t>December 17 - 19 Lithuanian top</t>
  </si>
  <si>
    <t>Gruodžio 17 - 19 d. Lietuvos kino teatruose rodytų filmų topas</t>
  </si>
  <si>
    <t>December 10 - 12</t>
  </si>
  <si>
    <t>Gruodžio 10 - 12 d.</t>
  </si>
  <si>
    <t>Amelija iš Monmartro (2001) (Le Fabuleux destin d'Amélie Poulain (2001))</t>
  </si>
  <si>
    <t>Vaiduoklių medžiotojai: Iš anapus (Ghostbusters Afterlife)</t>
  </si>
  <si>
    <t>Didžiapėdžio vaikis 2 (Bigfoot Family)</t>
  </si>
  <si>
    <t>Vilkas ir liūtas (The Wolf and The Lion)</t>
  </si>
  <si>
    <t>Eilė 19 (Ряд 19)</t>
  </si>
  <si>
    <t>Tomas ir Džeris (Tom and Jerry)</t>
  </si>
  <si>
    <t>Benedeta (Benedetta)</t>
  </si>
  <si>
    <t>Sapnų kūrėjai (Dreambuilders)</t>
  </si>
  <si>
    <t>Krudžiai 2. Naujasis amžius (Croods 2)</t>
  </si>
  <si>
    <t>Spurguliai (Extinct)</t>
  </si>
  <si>
    <t>Troliai 2 (Trolls World Tour)</t>
  </si>
  <si>
    <t>Dukine Film Distribution  /
Universal Pictures International</t>
  </si>
  <si>
    <t>Venomas 2 (Venom Let There Be Carnage)</t>
  </si>
  <si>
    <t>Nepataisomas Ronas (Ron's Gone Wrong)</t>
  </si>
  <si>
    <t>Total (36)</t>
  </si>
  <si>
    <t>December 10 - 12 Lithuanian top</t>
  </si>
  <si>
    <t>Gruodžio 10 - 12 d. Lietuvos kino teatruose rodytų filmų topas</t>
  </si>
  <si>
    <t>December 3 - 5</t>
  </si>
  <si>
    <t>Gruodžio 3 - 5 d.</t>
  </si>
  <si>
    <t>Amžinieji (Eternals)</t>
  </si>
  <si>
    <t>Bažirao Mastani (Bajirao Mastani)</t>
  </si>
  <si>
    <t>Eros Fz</t>
  </si>
  <si>
    <t>Adamsų šeimynėlė 2 (The Addams Family 2)</t>
  </si>
  <si>
    <t>Ežiukas Sonic (Sonic The Hedgehog)</t>
  </si>
  <si>
    <t>Feliksas ir Morgos Lobis (Felix and the Hidden Treasure)</t>
  </si>
  <si>
    <t>Total (35)</t>
  </si>
  <si>
    <t>December 3 - 5 Lithuanian top</t>
  </si>
  <si>
    <t>Gruodžio 3 - 5 d. Lietuvos kino teatruose rodytų filmų topas</t>
  </si>
  <si>
    <t>November 26 - 28</t>
  </si>
  <si>
    <t>Lapkričio 26 - 28 d.</t>
  </si>
  <si>
    <t>66 764 </t>
  </si>
  <si>
    <t>Ponas kūdikis 2. Šeimos reikalai (The Boss Baby: Family Business)</t>
  </si>
  <si>
    <t>Miestas prie upės (Pilsēta pie upes)</t>
  </si>
  <si>
    <t>Artbox</t>
  </si>
  <si>
    <t>November 26 - 28 Lithuanian top</t>
  </si>
  <si>
    <t>Lapkričio 26 - 28 d. Lietuvos kino teatruose rodytų filmų topas</t>
  </si>
  <si>
    <t>November 19 - 21</t>
  </si>
  <si>
    <t>Lapkričio 19 - 21 d.</t>
  </si>
  <si>
    <t>Mano mielas monstras (My Sweet Monster)</t>
  </si>
  <si>
    <t>Kibirkščiuojantis Luiso Veino gyvenimas (The Eletrical Life of Louis Wain)</t>
  </si>
  <si>
    <t>Būsiu su tavim</t>
  </si>
  <si>
    <t>Nepatogus Kinas</t>
  </si>
  <si>
    <t>Total (25)</t>
  </si>
  <si>
    <t>November 19 - 21 Lithuanian top</t>
  </si>
  <si>
    <t>Lapkričio 19 - 21 d. Lietuvos kino teatruose rodytų filmų topas</t>
  </si>
  <si>
    <t>November 12 - 14</t>
  </si>
  <si>
    <t>Lapkričio 12 - 14 d.</t>
  </si>
  <si>
    <t>Operacija "O2"</t>
  </si>
  <si>
    <t>Pitbulis (Pitbull)</t>
  </si>
  <si>
    <t>Latė ir stebuklingas akmuo (Latte &amp; the Magic Waterstone)</t>
  </si>
  <si>
    <t>Nepasotinamas alkis (Antlers)</t>
  </si>
  <si>
    <t>Total (22)</t>
  </si>
  <si>
    <t>November 12 - 14 Lithuanian top</t>
  </si>
  <si>
    <t>Lapkričio 12 - 14 d. Lietuvos kino teatruose rodytų filmų topas</t>
  </si>
  <si>
    <t>November 5 - 7</t>
  </si>
  <si>
    <t>Lapkričio 5 - 7 d.</t>
  </si>
  <si>
    <t>Helovinas žudo (Halloween Kills)</t>
  </si>
  <si>
    <t>Paskutinė dvikova (The Last Duel)</t>
  </si>
  <si>
    <t>Į Mėnulį (Moonbound)</t>
  </si>
  <si>
    <t>Vertėjai (Les traducteurs)</t>
  </si>
  <si>
    <t>Total (24)</t>
  </si>
  <si>
    <t>November 5 - 7 Lithuanian top</t>
  </si>
  <si>
    <t>Lapkričio 5 - 7 d. Lietuvos kino teatruose rodytų filmų topas</t>
  </si>
  <si>
    <t>October 29 - 31</t>
  </si>
  <si>
    <t>Spalio 29 - 31 d.</t>
  </si>
  <si>
    <t>Blumų šeimos istorija (Penguin Bloom)</t>
  </si>
  <si>
    <t>October 29 - 31 Lithuanian top</t>
  </si>
  <si>
    <t>Spalio 29 - 31 d. Lietuvos kino teatruose rodytų filmų topas</t>
  </si>
  <si>
    <t>October 22 - 24</t>
  </si>
  <si>
    <t>Spalio 22 - 24 d.</t>
  </si>
  <si>
    <t>Tylos zona 2 (A Quiet Place 2)</t>
  </si>
  <si>
    <t>Bitininkas (Candyman)</t>
  </si>
  <si>
    <t>Šunyčiai patruliai. Filmas (Paw Patrol: The Movie)</t>
  </si>
  <si>
    <t>Lukas (Luca)</t>
  </si>
  <si>
    <t>October 22 - 24 Lithuanian top</t>
  </si>
  <si>
    <t>Spalio 22 - 24 d. Lietuvos kino teatruose rodytų filmų topas</t>
  </si>
  <si>
    <t>October 15 - 17</t>
  </si>
  <si>
    <t>Spalio 15 - 17 d.</t>
  </si>
  <si>
    <t>Laisvasis Gajus (Free Guy)</t>
  </si>
  <si>
    <t>Naktinė žvejyba</t>
  </si>
  <si>
    <t>Stambus planas</t>
  </si>
  <si>
    <t>October 15 - 17 Lithuanian top</t>
  </si>
  <si>
    <t>Spalio 15 - 17 d. Lietuvos kino teatruose rodytų filmų topas</t>
  </si>
  <si>
    <t>October 8 - 10</t>
  </si>
  <si>
    <t>Spalio 8 - 10 d.</t>
  </si>
  <si>
    <t>Vilkolakiai tarp mūsų (Werewolves Within)</t>
  </si>
  <si>
    <t>Piktybinis (Malignant)</t>
  </si>
  <si>
    <t>After. Kai mes pasiklydom (After We Fell)</t>
  </si>
  <si>
    <t>Kortų skaičiuotojas (The Card Counter)</t>
  </si>
  <si>
    <t>Izaokas</t>
  </si>
  <si>
    <t>Film Jam</t>
  </si>
  <si>
    <t>Šang-Či ir dešimties žiedų legenda (Shang-Chi and the Legend of the Ten Rings)</t>
  </si>
  <si>
    <t>Rifkino festivalis (Rifkin‘s Festival)</t>
  </si>
  <si>
    <t>Geriausi mūsų metai (The Best Years)</t>
  </si>
  <si>
    <t>October 8 - 10 Lithuanian top</t>
  </si>
  <si>
    <t>Spalio 8 - 10 d. Lietuvos kino teatruose rodytų filmų topas</t>
  </si>
  <si>
    <t>October 1 - 3</t>
  </si>
  <si>
    <t>Spalio 1 - 3 d.</t>
  </si>
  <si>
    <t>Pabėgimo kambarys 2: Išėjimo nėra (Escape Room 2)</t>
  </si>
  <si>
    <t>October 1 - 3 Lithuanian top</t>
  </si>
  <si>
    <t>Spalio 1 - 3 d. Lietuvos kino teatruose rodytų filmų topas</t>
  </si>
  <si>
    <t>September 24 - 26</t>
  </si>
  <si>
    <t>Rugsėjo 24 - 26 d.</t>
  </si>
  <si>
    <t>Patrakėlė Marta Džein (Calamity. a Childhood of Martha Jane Cannary)</t>
  </si>
  <si>
    <t>UPĖ Media</t>
  </si>
  <si>
    <t>Jokių liudininkų (Cop Shop)</t>
  </si>
  <si>
    <t>September 24 - 26 Lithuanian top</t>
  </si>
  <si>
    <t>Rugsėjo 24 - 26 d. Lietuvos kino teatruose rodytų filmų topas</t>
  </si>
  <si>
    <t>September 17 - 19</t>
  </si>
  <si>
    <t>Rugsėjo 17 - 19 d.</t>
  </si>
  <si>
    <t>Ant erelio sparnų (Ride the Eagle)</t>
  </si>
  <si>
    <t>Kuponų karalienės (Queenpins)</t>
  </si>
  <si>
    <t>Mažas pasaulis (Small World)</t>
  </si>
  <si>
    <t>Filmverleih</t>
  </si>
  <si>
    <t>Kosminis krepšinis: Nauja era (Space Jam: A New Legacy)</t>
  </si>
  <si>
    <t>Dogtanjanas ir trys šunietininkai (Dogtanian and the Three Muskehounds)</t>
  </si>
  <si>
    <t>September 17 - 19 Lithuanian top</t>
  </si>
  <si>
    <t>Rugsėjo 17 - 19 d. Lietuvos kino teatruose rodytų filmų topas</t>
  </si>
  <si>
    <t>September 10 - 12</t>
  </si>
  <si>
    <t>Rugsėjo 10 - 12 d.</t>
  </si>
  <si>
    <t>Ne bobų reikalai (Нефутбол)</t>
  </si>
  <si>
    <t>Kiaulė (Pig)</t>
  </si>
  <si>
    <t>Šmėklų žemės kaliniai (Prisoners of The Ghostland)</t>
  </si>
  <si>
    <t>Tuvė (Tove)</t>
  </si>
  <si>
    <t>September 10 - 12 Lithuanian top</t>
  </si>
  <si>
    <t>Rugsėjo 10 - 12 d. Lietuvos kino teatruose rodytų filmų topas</t>
  </si>
  <si>
    <t>September 3 - 5</t>
  </si>
  <si>
    <t>Rugsėjo 3 - 5 d.</t>
  </si>
  <si>
    <t>Seifas (Waydown (The Vault))</t>
  </si>
  <si>
    <t>Savižudžių būrys. Mobilizacija (Suicide Squad 2)</t>
  </si>
  <si>
    <t>Paprasta aistra (Passion simple)</t>
  </si>
  <si>
    <t>Nepažabojama dvasia (Spirit Untamed)</t>
  </si>
  <si>
    <t>Nakties namai (The Night House)</t>
  </si>
  <si>
    <t>Žaliasis riteris (The Green Knight)</t>
  </si>
  <si>
    <t>Žudiko kodeksas (The Protege)</t>
  </si>
  <si>
    <t>September 3 - 5 Lithuanian top</t>
  </si>
  <si>
    <t>Rugsėjo 3 - 5 d. Lietuvos kino teatruose rodytų filmų topas</t>
  </si>
  <si>
    <t>August 27 - 29</t>
  </si>
  <si>
    <t>Rugpjūčio 27 - 29 d.</t>
  </si>
  <si>
    <t>Džiunglių kruizas (Jungle Cruise)</t>
  </si>
  <si>
    <t>Supernova</t>
  </si>
  <si>
    <t>Nauja praeitis (Reminiscence)</t>
  </si>
  <si>
    <t>August 27 - 29 Lithuanian top</t>
  </si>
  <si>
    <t>Rugpjūčio 27 - 29 d. Lietuvos kino teatruose rodytų filmų topas</t>
  </si>
  <si>
    <t>August 20 - 22</t>
  </si>
  <si>
    <t>Rugpjūčio 20 - 22 d.</t>
  </si>
  <si>
    <t>Mirties namai 2 (Don't Breathe 2)</t>
  </si>
  <si>
    <t>Svajoklis Budis 2 (Rock Dog 2)</t>
  </si>
  <si>
    <t>Užsimaskavę šnipai (Spies In Disguise)</t>
  </si>
  <si>
    <t>Arkties komanda (Arctic Dogs)</t>
  </si>
  <si>
    <t>SKUBIS DU! (Scoob)</t>
  </si>
  <si>
    <t>Liūtas Karalius (The Lion King)</t>
  </si>
  <si>
    <t>August 20 - 22 Lithuanian top</t>
  </si>
  <si>
    <t>Rugpjūčio 20 - 22 d. Lietuvos kino teatruose rodytų filmų topas</t>
  </si>
  <si>
    <t>August 13 - 15</t>
  </si>
  <si>
    <t>Rugpjūčio 13 - 15 d.</t>
  </si>
  <si>
    <t>Išvarymas 3: Velnias privertė mane tai padaryti (Conjuring 3)</t>
  </si>
  <si>
    <t>Krudžiai 2. Naujasis amžius (The Croods: A New Age)</t>
  </si>
  <si>
    <t>Juodoji našlė (Black Widow)</t>
  </si>
  <si>
    <t>Senatvė (Old)</t>
  </si>
  <si>
    <t>Greiti ir įsiutę 9 (Fast and Furious 9)</t>
  </si>
  <si>
    <t>Siela (Soul)</t>
  </si>
  <si>
    <t>Kaimynai (The People Upstairs)</t>
  </si>
  <si>
    <t>Nuostabi epocha (La Belle Epoque)</t>
  </si>
  <si>
    <t>Žoze. tigras ir žuvis (Josee. the Tiger and the Fish)</t>
  </si>
  <si>
    <t>August 13 - 15 Lithuanian top</t>
  </si>
  <si>
    <t>Rugpjūčio 13 - 15 d. Lietuvos kino teatruose rodytų filmų topas</t>
  </si>
  <si>
    <t>August 6 - 8</t>
  </si>
  <si>
    <t>Rugpjūčio 6 - 8 d.</t>
  </si>
  <si>
    <t>Apsėstoji (Demonic)</t>
  </si>
  <si>
    <t>Lesė grįžta (Lassie)</t>
  </si>
  <si>
    <t>Pirmyn (Onward)</t>
  </si>
  <si>
    <t>Perspektyvi mergina (Promising Young Woman)</t>
  </si>
  <si>
    <t>Gauruoti šnipai (Spycies)</t>
  </si>
  <si>
    <t>August 6 - 8 Lithuanian top</t>
  </si>
  <si>
    <t>Rugpjūčio 6 - 8 d. Lietuvos kino teatruose rodytų filmų topas</t>
  </si>
  <si>
    <t>July 30 - August 1</t>
  </si>
  <si>
    <t>Liepos 30 - rugpjūčio 1 d.</t>
  </si>
  <si>
    <t>Kvepalai (Les parfums)</t>
  </si>
  <si>
    <t>Prabudimas (Awaken)</t>
  </si>
  <si>
    <t>July 30 - August 1 Lithuanian top</t>
  </si>
  <si>
    <t>Liepos 30 - rugpjūčio 1 d. Lietuvos kino teatruose rodytų filmų topas</t>
  </si>
  <si>
    <t>July 23 - 25</t>
  </si>
  <si>
    <t xml:space="preserve">Liepos 23 - 25 d. </t>
  </si>
  <si>
    <t>Karštakošė gražuolė (Jolt)</t>
  </si>
  <si>
    <t>Gyvatės akys: Eilinio Džo kilmė (Snake Eyes: G.I. Joe Origins)</t>
  </si>
  <si>
    <t>Vikingas Vikas (Vic the Viking and the Magic Sword)</t>
  </si>
  <si>
    <t>Kosminis Samsamas (SamSam)</t>
  </si>
  <si>
    <t>July 23 - 25 Lithuanian top</t>
  </si>
  <si>
    <t>Liepos 23 - 25 d. Lietuvos kino teatruose rodytų filmų topas</t>
  </si>
  <si>
    <t>July 16 - 18</t>
  </si>
  <si>
    <t>Liepos 23 - 25 d.</t>
  </si>
  <si>
    <t>Liepos 16 - 18 d.</t>
  </si>
  <si>
    <t>Išvalymas amžiams (Forever Purge)</t>
  </si>
  <si>
    <t>Triušis Piteris2: Pabėgimas (Peter Rabbit 2)</t>
  </si>
  <si>
    <t>Kruela (Cruella)</t>
  </si>
  <si>
    <t>Parako kokteilis (Gunpowder Milkshake)</t>
  </si>
  <si>
    <t>Žudiko žmonos asmens sargybinis (The Hitman's Wife's Bodyguard)</t>
  </si>
  <si>
    <t>Rėja ir paskutinysis drakonas (Raya and the Last Dragon)</t>
  </si>
  <si>
    <t>Ledo kelias (The Ice Road)</t>
  </si>
  <si>
    <t>Įtakingiausias Amerikos gangsteris (Lansky)</t>
  </si>
  <si>
    <t>Padūkėlė Turu (Turu the Wacky Hen)</t>
  </si>
  <si>
    <t>July 16 - 18 Lithuanian top</t>
  </si>
  <si>
    <t>Liepos 16 - 18 d. Lietuvos kino teatruose rodytų filmų topas</t>
  </si>
  <si>
    <t>July 9 - 11</t>
  </si>
  <si>
    <t>Liepos 9 - 11 d.</t>
  </si>
  <si>
    <t>Džentelmeniškas apiplėšimas (The Misfits)</t>
  </si>
  <si>
    <t>July 9 - 11 Lithuanian top</t>
  </si>
  <si>
    <t>Liepos 9 - 11 d. Lietuvos kino teatruose rodytų filmų topas</t>
  </si>
  <si>
    <t>July 2 - 4</t>
  </si>
  <si>
    <t>Liepos 2 - 4 d.</t>
  </si>
  <si>
    <t>Tėvas (The Father)</t>
  </si>
  <si>
    <t>Holivudo afera (Comeback Trail)</t>
  </si>
  <si>
    <t>July 2 - 4 Lithuanian top</t>
  </si>
  <si>
    <t>Liepos 2 - 4 d. Lietuvos kino teatruose rodytų filmų topas</t>
  </si>
  <si>
    <t>June 25 - 27</t>
  </si>
  <si>
    <t>Birželio 25 - 27 d.</t>
  </si>
  <si>
    <t>Valdininko prakeiksmas (Проклятый чиновник)</t>
  </si>
  <si>
    <t>Šuniškas pokštas (Trouble)</t>
  </si>
  <si>
    <t>June 25 - 27 Lithuanian top</t>
  </si>
  <si>
    <t>Birželio 25 - 27 d. Lietuvos kino teatruose rodytų filmų topas</t>
  </si>
  <si>
    <t>June 18 - 20</t>
  </si>
  <si>
    <t>Birželio 18 - 20 d.</t>
  </si>
  <si>
    <t>Lemtingas posūkis: Mirties pamatas (Wrong Turn)</t>
  </si>
  <si>
    <t>Kurjeris (The Courier)</t>
  </si>
  <si>
    <t>Polis (Poly)</t>
  </si>
  <si>
    <t>Černobylis. Bedugnė (Чернобыль)</t>
  </si>
  <si>
    <t>Piktieji paukščiai 2 (Angry Birds 2)</t>
  </si>
  <si>
    <t>Žmonės. kuriuos pažįstam</t>
  </si>
  <si>
    <t>Just a Moment</t>
  </si>
  <si>
    <t>Ilga istorija trumpai (Long Story Short)</t>
  </si>
  <si>
    <t>June 18 - 20 Lithuanian top</t>
  </si>
  <si>
    <t>Birželio 18 - 20 d. Lietuvos kino teatruose rodytų filmų topas</t>
  </si>
  <si>
    <t>June 11 - 13</t>
  </si>
  <si>
    <t>Birželio 11 - 13 d.</t>
  </si>
  <si>
    <t>Vyriškas įniršis (Wrath of Man (Cash Truck))</t>
  </si>
  <si>
    <t>Laisvo elgesio močiutė 3. Pradžia (Прабабушка легкого поведения. Начало)</t>
  </si>
  <si>
    <t>Godzila prieš Kongą (Godzilla vs Kong)</t>
  </si>
  <si>
    <t>Išgyventi virš horizonto (Horizon Line)</t>
  </si>
  <si>
    <t>Šuns tikslas 2 (Molly and Max (A Dog's Journey))</t>
  </si>
  <si>
    <t>Šarlatanas (Charlatan)</t>
  </si>
  <si>
    <t>June 11 - 13 Lithuanian top</t>
  </si>
  <si>
    <t>Birželio 11 - 13 d. Lietuvos kino teatruose rodytų filmų topas</t>
  </si>
  <si>
    <t>June 4 - 6</t>
  </si>
  <si>
    <t>Birželio 4 - 6 d.</t>
  </si>
  <si>
    <t>Boss level</t>
  </si>
  <si>
    <t>Playmobil Filmas (Playmobil)</t>
  </si>
  <si>
    <t>Enfant Terrible</t>
  </si>
  <si>
    <t>Kino aljansas</t>
  </si>
  <si>
    <t>June 4 - 6 Lithuanian top</t>
  </si>
  <si>
    <t>Birželio 4 - 6 d. Lietuvos kino teatruose rodytų filmų topas</t>
  </si>
  <si>
    <t>May 28 - 30</t>
  </si>
  <si>
    <t>Gegužės 28 - 30 d.</t>
  </si>
  <si>
    <t>Paskutinis didvyris: blogio ištakos (Последний богатырь: Корень зла)</t>
  </si>
  <si>
    <t>Blogos pasakos (Bad Tales)</t>
  </si>
  <si>
    <t>Išvalyti atmintį (Effacer L'historique)</t>
  </si>
  <si>
    <t>Spiralė (Spiral)</t>
  </si>
  <si>
    <t>Nes jai labai rūpi (I Care a Lot)</t>
  </si>
  <si>
    <t>Meinstrymas (Mainstream)</t>
  </si>
  <si>
    <t>Nešventa (Unholy)</t>
  </si>
  <si>
    <t>Undinė (Undine)</t>
  </si>
  <si>
    <t>Vasara'85 (Été 85)</t>
  </si>
  <si>
    <t>Pakeleivių karta (Voyagers)</t>
  </si>
  <si>
    <t>May 28 - 30 Lithuanian top</t>
  </si>
  <si>
    <t>Gegužės 28 - 30 d. Lietuvos kino teatruose rodytų filmų topas</t>
  </si>
  <si>
    <t>May 21 - 23</t>
  </si>
  <si>
    <t>Gegužės 21 - 23 d.</t>
  </si>
  <si>
    <t>Palma (Пальма)</t>
  </si>
  <si>
    <t>Trokštantys mano mirties (Those Who Wish me Dead)</t>
  </si>
  <si>
    <t>May 21 - 23 Lithuanian top</t>
  </si>
  <si>
    <t>Gegužės 21 - 23 d. Lietuvos kino teatruose rodytų filmų topas</t>
  </si>
  <si>
    <t>May 14 - 16</t>
  </si>
  <si>
    <t>Gegužės 14 - 16 d.</t>
  </si>
  <si>
    <t>2 831</t>
  </si>
  <si>
    <t>Chaoso planeta (Chaos Walking)</t>
  </si>
  <si>
    <t>Prakaituok! (Sweat)</t>
  </si>
  <si>
    <t>Niekas (Nobody)</t>
  </si>
  <si>
    <t>May 14 - 16 Lithuanian top</t>
  </si>
  <si>
    <t>Gegužės 14 - 16 d. Lietuvos kino teatruose rodytų filmų topas</t>
  </si>
  <si>
    <t>May 7 - 9</t>
  </si>
  <si>
    <t>Gegužės 7 - 9 d.</t>
  </si>
  <si>
    <t>Mortal Kombat (Mortal Kombat)</t>
  </si>
  <si>
    <t>Persų kalbos pamokos (Persian Lessons)</t>
  </si>
  <si>
    <t>Kalakutas. vynas ir merginos (Dinner With Friends)</t>
  </si>
  <si>
    <t>Ugnis (Огонь)</t>
  </si>
  <si>
    <t>May 7 - 9 Lithuanian top</t>
  </si>
  <si>
    <t>Gegužės 7 - 9 d. Lietuvos kino teatruose rodytų filmų topas</t>
  </si>
  <si>
    <t>April 30 - May 2</t>
  </si>
  <si>
    <t>Balandžio 30 - gegužės 2 d.</t>
  </si>
  <si>
    <t>Mainai su žudiku (Freaky)</t>
  </si>
  <si>
    <t>Nuostabioji moteris 1984 (Wonder Woman 1984)</t>
  </si>
  <si>
    <t>Helmut Newton: begėdiškas grožis (Helmut Newton: The Bad and the Beautiful)</t>
  </si>
  <si>
    <t>Dylere (La Dorrone)</t>
  </si>
  <si>
    <t>April 30 - May 2 Lithuanian top</t>
  </si>
  <si>
    <t>Balandžio 30 - gegužės 2 d. Lietuvos kino teatruose rodytų filmų topas</t>
  </si>
  <si>
    <t>April 23 - 25</t>
  </si>
  <si>
    <t>Balandžio 23 - 25 d.</t>
  </si>
  <si>
    <t>Išvalyti atmintį</t>
  </si>
  <si>
    <t>Kolos praraja. Požemių balsai (Кольская сверхглубокая)</t>
  </si>
  <si>
    <t>Tobula žmona (La bonne épouse)</t>
  </si>
  <si>
    <t>Drakono raitelis (Dragon Rider)</t>
  </si>
  <si>
    <t>Total (16)</t>
  </si>
  <si>
    <t>Prarastas miestas (The Lost City)</t>
  </si>
  <si>
    <t>Drugelio Širdis</t>
  </si>
  <si>
    <t>Piligrimai</t>
  </si>
  <si>
    <t>KINO PAVASARIS Distribution</t>
  </si>
  <si>
    <t>April 8 - 10</t>
  </si>
  <si>
    <t>Balandžio 8 - 10 d.</t>
  </si>
  <si>
    <t>April 8 - 10 Lithuanian top</t>
  </si>
  <si>
    <t>Balandžio 8 - 10 d. Lietuvos kino teatruose rodytų filmų topas</t>
  </si>
  <si>
    <t>April 15 - 17</t>
  </si>
  <si>
    <t>Balandžio 15 - 17 d.</t>
  </si>
  <si>
    <t>April 15 - 17 Lithuanian top</t>
  </si>
  <si>
    <t>Balandžio 15 - 17 d. Lietuvos kino teatruose rodytų filmų topas</t>
  </si>
  <si>
    <t>Fantastiniai gyvūnai. Dumbldoro paslaptys (Fantastic Beasts: The Secrets of Dumbledore)</t>
  </si>
  <si>
    <t>Bunkerio žaidimas (The Bunker game)</t>
  </si>
  <si>
    <t>Vikingas (The Northman)</t>
  </si>
  <si>
    <t>Nepakeliamas milžiniško talento svoris (Unbearable Weight of  Massive Talent)</t>
  </si>
  <si>
    <t>Eskortės (Girls To Buy)</t>
  </si>
  <si>
    <t>Kosminis šuo ir turbo katinas (Star Dog and Turbo Cat)</t>
  </si>
  <si>
    <t>Aš esu Zlatanas (Jag är Zlatan)</t>
  </si>
  <si>
    <t>Laukiniai vyrai (Wild men)</t>
  </si>
  <si>
    <t>April 22 - 24</t>
  </si>
  <si>
    <t>Balandžio 22 - 24 d.</t>
  </si>
  <si>
    <t>April 22 - 24 Lithuanian top</t>
  </si>
  <si>
    <t>Balandžio 22 - 24 d. Lietuvos kino teatruose rodytų filmų topas</t>
  </si>
  <si>
    <t>April 29 - May 1</t>
  </si>
  <si>
    <t>Balandžio 29 - gegužės 1 d.</t>
  </si>
  <si>
    <t>April 29 - May 1 Lithuanian top</t>
  </si>
  <si>
    <t>Balandžio 29 - gegužės 1 d. Lietuvos kino teatruose rodytų filmų topas</t>
  </si>
  <si>
    <t>Ups! Nuotykiai tęsiasi (Ooops! The adventure continues)</t>
  </si>
  <si>
    <t>Viskas iškart ir visur (Everything Everywhere All at Once)</t>
  </si>
  <si>
    <t>Dauntono Abatija 2: nauja era (Downton Abbey: A New Era)</t>
  </si>
  <si>
    <t>Post Mortem</t>
  </si>
  <si>
    <t>Charlotte apie Jane</t>
  </si>
  <si>
    <t>Tyli naktis (Silent night)</t>
  </si>
  <si>
    <t>4630 </t>
  </si>
  <si>
    <t>Daktaras Streindžas beprotybės multivisatoje (Doctor Strange in the Multiverse of Madness)</t>
  </si>
  <si>
    <t>Baltas varnas (White Raven)</t>
  </si>
  <si>
    <t>May 6 - 8</t>
  </si>
  <si>
    <t>Gegužės 6 - 8 d.</t>
  </si>
  <si>
    <t>May 6 - 8 Lithuanian top</t>
  </si>
  <si>
    <t>Gegužės 6 - 8 d. Lietuvos kino teatruose rodytų filmų topas</t>
  </si>
  <si>
    <t>Operacija "Mincemeat" (Operation Mincemeat)</t>
  </si>
  <si>
    <t>Bitė Maja. Auksinis kiaušinis (Maya the Bee 3: The Golden Orb)</t>
  </si>
  <si>
    <t>Menki juokai (Ingenting Å Le Av)</t>
  </si>
  <si>
    <t>Kur dingo Ana Frank? (Where Is Anne Frank)</t>
  </si>
  <si>
    <t>May 13 - 15</t>
  </si>
  <si>
    <t>Gegužės 13 - 15 d.</t>
  </si>
  <si>
    <t>May 13 - 15 Lithuanian top</t>
  </si>
  <si>
    <t>Gegužės 13 - 15 d. Lietuvos kino teatruose rodytų filmų topas</t>
  </si>
  <si>
    <t>Ahil</t>
  </si>
  <si>
    <t>Kambarys 203 (Room 203)</t>
  </si>
  <si>
    <t>Tarp dviejų pasaulių (Between Two Words)</t>
  </si>
  <si>
    <t>May 20 - 22</t>
  </si>
  <si>
    <t>Gegužės 20 - 22 d.</t>
  </si>
  <si>
    <t>May 20 - 22 Lithuanian top</t>
  </si>
  <si>
    <t>Gegužės 20 - 22 d. Lietuvos kino teatruose rodytų filmų topas</t>
  </si>
  <si>
    <t>May 27 - 29</t>
  </si>
  <si>
    <t>Gegužės 27 - 29 d.</t>
  </si>
  <si>
    <t>May 27 - 29 Lithuanian top</t>
  </si>
  <si>
    <t>Gegužės 27 - 29 d. Lietuvos kino teatruose rodytų filmų topas</t>
  </si>
  <si>
    <t>Koatis - džiunglių drąsuolis (Koati)</t>
  </si>
  <si>
    <t>Asas Maverikas (Top Gun Maverick)</t>
  </si>
  <si>
    <t>Knygynas Paryžiuje (A Bookshop in Paris)</t>
  </si>
  <si>
    <t>Marmadukas (Marmaduke)</t>
  </si>
  <si>
    <t>Muminuko nuotykiai (The Exploits of Moominpappa)</t>
  </si>
  <si>
    <t>Mano nuostabioji Vanda (Wanda. mein Wunder)</t>
  </si>
  <si>
    <t>June 3 - 5</t>
  </si>
  <si>
    <t>Birželio 3 - 5 d.</t>
  </si>
  <si>
    <t>June 3 - 5 Lithuanian top</t>
  </si>
  <si>
    <t>Birželio 3 - 5 d. Lietuvos kino teatruose rodytų filmų topas</t>
  </si>
  <si>
    <t>Jūros periodo pasaulis. Viešpatavimas (Jurassic World: Dominion)</t>
  </si>
  <si>
    <t>June 10 - 12</t>
  </si>
  <si>
    <t>Birželio 10 - 12 d.</t>
  </si>
  <si>
    <t>June 10 - 12 Lithuanian top</t>
  </si>
  <si>
    <t>Birželio 10 - 12 d. Lietuvos kino teatruose rodytų filmų topas</t>
  </si>
  <si>
    <t>17 87</t>
  </si>
  <si>
    <t>Šviesmetis (Lightyear)</t>
  </si>
  <si>
    <t>Klonas (Dual)</t>
  </si>
  <si>
    <t>Vyrai (Men)</t>
  </si>
  <si>
    <t>June 17 - 19</t>
  </si>
  <si>
    <t>Birželio 17 - 19 d.</t>
  </si>
  <si>
    <t>June 17 - 19 Lithuanian top</t>
  </si>
  <si>
    <t>Birželio 17 - 19 d. Lietuvos kino teatruose rodytų filmų topas</t>
  </si>
  <si>
    <t>June 24 - 26</t>
  </si>
  <si>
    <t>Birželio 24 - 26 d.</t>
  </si>
  <si>
    <t>June 24 - 26 Lithuanian top</t>
  </si>
  <si>
    <t>Birželio 24 - 26 d. Lietuvos kino teatruose rodytų filmų topas</t>
  </si>
  <si>
    <t>Kartą kaime</t>
  </si>
  <si>
    <t>Munis</t>
  </si>
  <si>
    <t>43 030</t>
  </si>
  <si>
    <t>Elvis (Elvis)</t>
  </si>
  <si>
    <t>Juodas telefonas (The Black Phone)</t>
  </si>
  <si>
    <t>July 1 - 3</t>
  </si>
  <si>
    <t>Liepos 1 - 3 d.</t>
  </si>
  <si>
    <t>July 1 - 3 Lithuanian top</t>
  </si>
  <si>
    <t>Liepos 1 - 3 d. Lietuvos kino teatruose rodytų filmų topas</t>
  </si>
  <si>
    <t>Pakalikai 2 (Minions: The Rise of Gru)</t>
  </si>
  <si>
    <t>Toras. Meilė ir griaustinis (Thor: Love and Thunder)</t>
  </si>
  <si>
    <t>Kaip patenkinti moterį (How To Please A Woman)</t>
  </si>
  <si>
    <t>July 8 - 10</t>
  </si>
  <si>
    <t>Liepos 8 - 10 d.</t>
  </si>
  <si>
    <t>July 8 - 10 Lithuanian top</t>
  </si>
  <si>
    <t>Liepos 8 - 10 d. Lietuvos kino teatruose rodytų filmų topas</t>
  </si>
  <si>
    <t>July 15 - 17</t>
  </si>
  <si>
    <t>Liepos 15 - 17 d.</t>
  </si>
  <si>
    <t>July 15 - 17 Lithuanian top</t>
  </si>
  <si>
    <t>Liepos 15 - 17 d. Lietuvos kino teatruose rodytų filmų topas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</si>
</sst>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yyyy/mm/dd;@"/>
  </numFmts>
  <fonts count="3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9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0" fillId="0" borderId="0"/>
    <xf numFmtId="0" fontId="11" fillId="0" borderId="0"/>
    <xf numFmtId="0" fontId="2" fillId="0" borderId="0"/>
    <xf numFmtId="0" fontId="21" fillId="0" borderId="0"/>
    <xf numFmtId="0" fontId="10" fillId="0" borderId="0"/>
    <xf numFmtId="43" fontId="3" fillId="0" borderId="0" applyFill="0" applyBorder="0" applyAlignment="0" applyProtection="0"/>
    <xf numFmtId="0" fontId="20" fillId="0" borderId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0" fontId="11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6" fontId="11" fillId="0" borderId="0" xfId="0" applyNumberFormat="1" applyFont="1"/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" fontId="16" fillId="2" borderId="7" xfId="0" applyNumberFormat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 wrapText="1"/>
    </xf>
    <xf numFmtId="10" fontId="16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8" fontId="11" fillId="0" borderId="0" xfId="0" applyNumberFormat="1" applyFont="1"/>
    <xf numFmtId="0" fontId="11" fillId="0" borderId="0" xfId="0" applyFont="1"/>
    <xf numFmtId="0" fontId="18" fillId="2" borderId="7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9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3" fontId="2" fillId="0" borderId="0" xfId="23" applyNumberFormat="1"/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3" fontId="13" fillId="0" borderId="8" xfId="23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/>
    </xf>
    <xf numFmtId="10" fontId="25" fillId="0" borderId="8" xfId="0" applyNumberFormat="1" applyFont="1" applyBorder="1" applyAlignment="1">
      <alignment horizontal="center" vertical="center"/>
    </xf>
    <xf numFmtId="0" fontId="26" fillId="0" borderId="0" xfId="0" applyFont="1"/>
    <xf numFmtId="4" fontId="26" fillId="0" borderId="0" xfId="0" applyNumberFormat="1" applyFont="1"/>
    <xf numFmtId="3" fontId="26" fillId="0" borderId="0" xfId="0" applyNumberFormat="1" applyFont="1"/>
    <xf numFmtId="6" fontId="26" fillId="0" borderId="0" xfId="0" applyNumberFormat="1" applyFont="1"/>
    <xf numFmtId="0" fontId="13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10" fontId="18" fillId="0" borderId="8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3" fontId="28" fillId="0" borderId="8" xfId="0" applyNumberFormat="1" applyFont="1" applyBorder="1" applyAlignment="1">
      <alignment horizontal="center" vertical="center"/>
    </xf>
    <xf numFmtId="10" fontId="18" fillId="3" borderId="8" xfId="0" applyNumberFormat="1" applyFont="1" applyFill="1" applyBorder="1" applyAlignment="1">
      <alignment horizontal="center" vertical="center"/>
    </xf>
    <xf numFmtId="3" fontId="13" fillId="0" borderId="7" xfId="23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0" fontId="26" fillId="0" borderId="0" xfId="0" applyFont="1" applyBorder="1"/>
    <xf numFmtId="3" fontId="13" fillId="0" borderId="0" xfId="23" applyNumberFormat="1" applyFont="1" applyBorder="1" applyAlignment="1">
      <alignment horizontal="center" vertical="center"/>
    </xf>
    <xf numFmtId="4" fontId="29" fillId="0" borderId="0" xfId="0" applyNumberFormat="1" applyFont="1"/>
    <xf numFmtId="3" fontId="13" fillId="0" borderId="8" xfId="23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3" fillId="0" borderId="0" xfId="23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32">
    <cellStyle name="Comma 2" xfId="9" xr:uid="{00000000-0005-0000-0000-000000000000}"/>
    <cellStyle name="Comma 2 2" xfId="26" xr:uid="{00000000-0005-0000-0000-000001000000}"/>
    <cellStyle name="Comma 2 2 2" xfId="29" xr:uid="{6FCF4D82-7EB7-4194-AB12-17E23BC15AE8}"/>
    <cellStyle name="Comma 2 3" xfId="28" xr:uid="{C605276D-F15F-48B4-83B8-4E0AF6825D6F}"/>
    <cellStyle name="Currency 2" xfId="31" xr:uid="{A37692E5-24E9-4B29-8076-C95E314BC074}"/>
    <cellStyle name="Įprastas" xfId="0" builtinId="0"/>
    <cellStyle name="Įprastas 2" xfId="14" xr:uid="{00000000-0005-0000-0000-000002000000}"/>
    <cellStyle name="Įprastas 2 2" xfId="20" xr:uid="{00000000-0005-0000-0000-000003000000}"/>
    <cellStyle name="Įprastas 3" xfId="15" xr:uid="{00000000-0005-0000-0000-000004000000}"/>
    <cellStyle name="Įprastas 4" xfId="24" xr:uid="{00000000-0005-0000-0000-000005000000}"/>
    <cellStyle name="Įprastas 4 2" xfId="27" xr:uid="{00000000-0005-0000-0000-000006000000}"/>
    <cellStyle name="Įprastas 5" xfId="25" xr:uid="{00000000-0005-0000-0000-000007000000}"/>
    <cellStyle name="Normal 10" xfId="18" xr:uid="{00000000-0005-0000-0000-000009000000}"/>
    <cellStyle name="Normal 11" xfId="19" xr:uid="{00000000-0005-0000-0000-00000A000000}"/>
    <cellStyle name="Normal 12" xfId="21" xr:uid="{00000000-0005-0000-0000-00000B000000}"/>
    <cellStyle name="Normal 2" xfId="1" xr:uid="{00000000-0005-0000-0000-00000C000000}"/>
    <cellStyle name="Normal 2 2" xfId="3" xr:uid="{00000000-0005-0000-0000-00000D000000}"/>
    <cellStyle name="Normal 2 3" xfId="13" xr:uid="{00000000-0005-0000-0000-00000E000000}"/>
    <cellStyle name="Normal 2 4" xfId="23" xr:uid="{00000000-0005-0000-0000-00000F000000}"/>
    <cellStyle name="Normal 2 5" xfId="30" xr:uid="{1E1F0635-9599-4F91-B6AC-13356169DE84}"/>
    <cellStyle name="Normal 3" xfId="2" xr:uid="{00000000-0005-0000-0000-000010000000}"/>
    <cellStyle name="Normal 3 2" xfId="4" xr:uid="{00000000-0005-0000-0000-000011000000}"/>
    <cellStyle name="Normal 3 3" xfId="22" xr:uid="{00000000-0005-0000-0000-000012000000}"/>
    <cellStyle name="Normal 4" xfId="5" xr:uid="{00000000-0005-0000-0000-000013000000}"/>
    <cellStyle name="Normal 5" xfId="6" xr:uid="{00000000-0005-0000-0000-000014000000}"/>
    <cellStyle name="Normal 6" xfId="7" xr:uid="{00000000-0005-0000-0000-000015000000}"/>
    <cellStyle name="Normal 7" xfId="8" xr:uid="{00000000-0005-0000-0000-000016000000}"/>
    <cellStyle name="Normal 7 2" xfId="10" xr:uid="{00000000-0005-0000-0000-000017000000}"/>
    <cellStyle name="Normal 8" xfId="11" xr:uid="{00000000-0005-0000-0000-000018000000}"/>
    <cellStyle name="Normal 9" xfId="12" xr:uid="{00000000-0005-0000-0000-000019000000}"/>
    <cellStyle name="Normal 9 2" xfId="17" xr:uid="{00000000-0005-0000-0000-00001A000000}"/>
    <cellStyle name="Обычный_niko_all" xfId="1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252502</xdr:colOff>
      <xdr:row>1</xdr:row>
      <xdr:rowOff>57600</xdr:rowOff>
    </xdr:from>
    <xdr:to>
      <xdr:col>15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A6EB0A8D-D66F-44EF-AFC2-ECD0E7CEDA3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9422" y="301440"/>
          <a:ext cx="360" cy="14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928F57E-2BC8-49B6-A6FE-1CAA7025B5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7AEFFD5-C2B2-4739-B7D7-1CB4161A764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0002" y="305250"/>
          <a:ext cx="360" cy="14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B61B5095-9E35-4958-928E-DBFE92287A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0002" y="305250"/>
          <a:ext cx="360" cy="14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238076E-9BB5-46EE-91F4-7AE3B09FB8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9127" y="305250"/>
          <a:ext cx="360" cy="14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24427BC-4E5A-40EA-AEB5-A3474D51E1D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9127" y="305250"/>
          <a:ext cx="360" cy="14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E38D54C-A214-47AE-A441-41E526A2AEC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91562" y="301440"/>
          <a:ext cx="360" cy="147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C95EE3A-34F0-4336-829C-AA6CE69266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8F2D19A-E355-4855-83A8-12D5237BD0A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B8953AA-68E6-4D37-A5BA-5B03E49222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9602" y="301440"/>
          <a:ext cx="360" cy="147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B9B5382-1E4E-4D0E-B59C-70DE0039073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252502</xdr:colOff>
      <xdr:row>1</xdr:row>
      <xdr:rowOff>57600</xdr:rowOff>
    </xdr:from>
    <xdr:to>
      <xdr:col>15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7E72A44-E75B-4CFF-8BB8-FFFE3EAA43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0327" y="305250"/>
          <a:ext cx="360" cy="147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69D2A9A-A755-4B2C-84E1-B1B09B5EBF0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59918CE-4F3E-498C-BD66-5FE9E5C5994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8E1663A-C6E4-4C8A-A38B-975DD303CFD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EACD8FF-1F80-405B-9D2E-5CE250947AB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A8ED16CE-4AC3-4920-8794-58576FA1C97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76F3E82-E2A3-46EF-810D-6FE0DEE4D1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6FA3F16-254E-4C2E-9AA2-A65A0526878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133C3A7-5936-411A-9DD5-6638364A310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B9EE2BD-5C86-4200-BC9B-C478854C6B9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C514C979-CD86-468D-9E40-B4A3B8684D4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252502</xdr:colOff>
      <xdr:row>1</xdr:row>
      <xdr:rowOff>57600</xdr:rowOff>
    </xdr:from>
    <xdr:to>
      <xdr:col>15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DF9E18F-7F3E-4C2E-85E0-59658A61BB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AF6A563-6106-411F-8F9B-C108CF395D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44A826A-7F54-405F-BFCC-3BE09296979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D2F40D5-5785-4059-9555-E5FB436699F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A4A56DF-9C02-4F16-B520-F8BA86A24E6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E4BE58B-5CD7-4A92-AB52-A928863A962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9284E32-3FA2-438D-9444-06145E0191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502" y="305250"/>
          <a:ext cx="360" cy="1476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629869B0-E477-492B-B40C-915C186008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5327" y="305250"/>
          <a:ext cx="360" cy="1476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79443C7-634B-4D17-BBFE-D2288D04DE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5327" y="305250"/>
          <a:ext cx="360" cy="147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360456E-869E-4AFD-B77A-D52BE5DCA28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7762" y="301440"/>
          <a:ext cx="360" cy="147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1D2B9BE-8E5D-49B0-96B4-DC3FAA132E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F2C7A6B-A3BC-4668-8434-65BB622CFC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5702" y="301440"/>
          <a:ext cx="360" cy="1476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5F2E91E-9D7D-4060-9326-1A7A86E9E0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47AA440-2FD1-46D5-A299-9A012BE0DC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852EE0A-4278-43CF-B5CE-EAD23E5A044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5D5A4A66-72D9-44C3-B8F9-5910B6F2429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0C4EA6F-59FE-4856-9AB2-D05CFB605B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75868EB-50FA-4221-884B-645A1DF162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911A784-B2B7-4770-8D19-64C3D47EF0E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35123B2-504D-4476-9E2E-FE2BB429592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BEBACFE-6B49-4C9C-B524-10485E6410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F87F692-E8DD-41FD-9305-DBFD3B87F0D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2E18CB9-4410-4AFC-B9D5-A168072079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5702" y="301440"/>
          <a:ext cx="360" cy="1476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9A15D99-773F-4642-B708-FDE94FB8166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D3B656A-4B4A-406C-8641-AF7FFA1A00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F11F689-01B5-4358-8840-F1521B52A9A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2385EA41-4E8C-447C-BB54-129CBA39D99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7B5FE9E8-8723-4FB2-BE54-95C6E1CA46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B2F40008-41A8-4FCC-89A7-91CDB70211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98FEDDD-932F-4490-B50A-C79B4AE16A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9CAF6C5-CD1F-45FF-86F0-31A3362D2AE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377" y="305250"/>
          <a:ext cx="360" cy="1476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3A5EC578-848E-4C70-A8C8-934360921A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F1D00480-A181-45D3-92DF-6BC31358BB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A868008-0D14-4B13-AD25-32696BA6FD8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F1A2C70-A93E-4062-A38D-919DFD3F1E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10009DC9-1976-40BA-A903-9FCD965B7B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94A6CBB1-F082-4D7B-A735-7286F873CDE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4D09474D-4BF7-44A4-B81A-C87D378368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4382" y="301440"/>
          <a:ext cx="360" cy="1476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864B09A0-609F-4DC8-8B3A-B0F5196EC2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0380" y="298261"/>
          <a:ext cx="9360" cy="24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DCA0E1BB-10AF-4BA0-80CE-7DF40BE8F7B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07325D8E-F693-4B6E-A87A-D974FFA6759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252502</xdr:colOff>
      <xdr:row>1</xdr:row>
      <xdr:rowOff>57600</xdr:rowOff>
    </xdr:from>
    <xdr:to>
      <xdr:col>18</xdr:col>
      <xdr:colOff>252862</xdr:colOff>
      <xdr:row>1</xdr:row>
      <xdr:rowOff>72360</xdr:rowOff>
    </xdr:to>
    <xdr:pic>
      <xdr:nvPicPr>
        <xdr:cNvPr id="2" name="Rankraštį 1">
          <a:extLst>
            <a:ext uri="{FF2B5EF4-FFF2-40B4-BE49-F238E27FC236}">
              <a16:creationId xmlns:a16="http://schemas.microsoft.com/office/drawing/2014/main" id="{ED176183-8F9F-4499-B51C-79679272AC2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5652" y="305250"/>
          <a:ext cx="360" cy="1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4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6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7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F4B-1085-4471-90A3-009C50F4214F}">
  <dimension ref="A1:AC65"/>
  <sheetViews>
    <sheetView tabSelected="1" zoomScale="60" zoomScaleNormal="60" workbookViewId="0">
      <selection activeCell="T20" sqref="T2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16" style="33" customWidth="1"/>
    <col min="17" max="17" width="8.88671875" style="33"/>
    <col min="18" max="18" width="9.109375" style="33" customWidth="1"/>
    <col min="19" max="19" width="9.88671875" style="33" bestFit="1" customWidth="1"/>
    <col min="20" max="20" width="13.6640625" style="33" customWidth="1"/>
    <col min="21" max="21" width="11" style="33" customWidth="1"/>
    <col min="22" max="22" width="13.6640625" style="33" bestFit="1" customWidth="1"/>
    <col min="23" max="23" width="10.88671875" style="33" bestFit="1" customWidth="1"/>
    <col min="24" max="24" width="12.5546875" style="33" bestFit="1" customWidth="1"/>
    <col min="25" max="25" width="13.109375" style="33" customWidth="1"/>
    <col min="26" max="26" width="14.88671875" style="33" customWidth="1"/>
    <col min="27" max="16384" width="8.88671875" style="33"/>
  </cols>
  <sheetData>
    <row r="1" spans="1:26" ht="19.5" customHeight="1">
      <c r="E1" s="2" t="s">
        <v>641</v>
      </c>
      <c r="F1" s="2"/>
      <c r="G1" s="2"/>
      <c r="H1" s="2"/>
      <c r="I1" s="2"/>
    </row>
    <row r="2" spans="1:26" ht="19.5" customHeight="1">
      <c r="E2" s="2" t="s">
        <v>642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639</v>
      </c>
      <c r="E6" s="4" t="s">
        <v>635</v>
      </c>
      <c r="F6" s="129"/>
      <c r="G6" s="4" t="s">
        <v>639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</row>
    <row r="9" spans="1:26" ht="15" customHeight="1">
      <c r="A9" s="131"/>
      <c r="B9" s="131"/>
      <c r="C9" s="128" t="s">
        <v>17</v>
      </c>
      <c r="D9" s="125"/>
      <c r="E9" s="125"/>
      <c r="F9" s="128" t="s">
        <v>18</v>
      </c>
      <c r="G9" s="125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S9" s="35"/>
      <c r="T9" s="34"/>
      <c r="U9" s="34"/>
      <c r="V9" s="34"/>
      <c r="X9" s="34"/>
      <c r="Y9" s="26"/>
      <c r="Z9" s="35"/>
    </row>
    <row r="10" spans="1:26">
      <c r="A10" s="132"/>
      <c r="B10" s="132"/>
      <c r="C10" s="129"/>
      <c r="D10" s="126" t="s">
        <v>640</v>
      </c>
      <c r="E10" s="126" t="s">
        <v>636</v>
      </c>
      <c r="F10" s="129"/>
      <c r="G10" s="126" t="s">
        <v>640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S10" s="35"/>
      <c r="T10" s="34"/>
      <c r="U10" s="34"/>
      <c r="V10" s="34"/>
      <c r="W10" s="34"/>
      <c r="X10" s="34"/>
      <c r="Y10" s="35"/>
      <c r="Z10" s="35"/>
    </row>
    <row r="11" spans="1:26">
      <c r="A11" s="132"/>
      <c r="B11" s="132"/>
      <c r="C11" s="129"/>
      <c r="D11" s="126" t="s">
        <v>31</v>
      </c>
      <c r="E11" s="4" t="s">
        <v>31</v>
      </c>
      <c r="F11" s="129"/>
      <c r="G11" s="126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Q11" s="35"/>
      <c r="R11" s="34"/>
      <c r="S11" s="35"/>
      <c r="T11" s="34"/>
      <c r="U11" s="34"/>
      <c r="V11" s="34"/>
      <c r="W11" s="7"/>
      <c r="X11" s="26"/>
      <c r="Y11" s="7"/>
      <c r="Z11" s="35"/>
    </row>
    <row r="12" spans="1:26" ht="15.6" customHeight="1" thickBot="1">
      <c r="A12" s="132"/>
      <c r="B12" s="133"/>
      <c r="C12" s="130"/>
      <c r="D12" s="127"/>
      <c r="E12" s="5" t="s">
        <v>16</v>
      </c>
      <c r="F12" s="130"/>
      <c r="G12" s="127" t="s">
        <v>29</v>
      </c>
      <c r="H12" s="25"/>
      <c r="I12" s="130"/>
      <c r="J12" s="25"/>
      <c r="K12" s="25"/>
      <c r="L12" s="25"/>
      <c r="M12" s="25"/>
      <c r="N12" s="25"/>
      <c r="O12" s="130"/>
      <c r="P12" s="56"/>
      <c r="Q12" s="56"/>
      <c r="R12" s="58"/>
      <c r="S12" s="57"/>
      <c r="T12" s="58"/>
      <c r="U12" s="34"/>
      <c r="V12" s="57"/>
      <c r="W12" s="7"/>
      <c r="X12" s="26"/>
      <c r="Y12" s="7"/>
      <c r="Z12" s="58"/>
    </row>
    <row r="13" spans="1:26" ht="25.35" customHeight="1">
      <c r="A13" s="37">
        <v>1</v>
      </c>
      <c r="B13" s="63">
        <v>1</v>
      </c>
      <c r="C13" s="29" t="s">
        <v>632</v>
      </c>
      <c r="D13" s="43">
        <v>112971.28</v>
      </c>
      <c r="E13" s="41">
        <v>145131.99</v>
      </c>
      <c r="F13" s="47">
        <f>(D13-E13)/E13</f>
        <v>-0.22159628624950292</v>
      </c>
      <c r="G13" s="43">
        <v>20341</v>
      </c>
      <c r="H13" s="41">
        <v>298</v>
      </c>
      <c r="I13" s="41">
        <f>G13/H13</f>
        <v>68.258389261744966</v>
      </c>
      <c r="J13" s="41">
        <v>31</v>
      </c>
      <c r="K13" s="41">
        <v>3</v>
      </c>
      <c r="L13" s="43">
        <v>839237</v>
      </c>
      <c r="M13" s="43">
        <v>150809</v>
      </c>
      <c r="N13" s="39">
        <v>44743</v>
      </c>
      <c r="O13" s="38" t="s">
        <v>43</v>
      </c>
      <c r="P13" s="56"/>
      <c r="Q13" s="56"/>
      <c r="S13" s="35"/>
      <c r="T13" s="34"/>
      <c r="U13" s="7"/>
      <c r="V13" s="34"/>
      <c r="W13" s="34"/>
      <c r="X13" s="7"/>
      <c r="Y13" s="7"/>
      <c r="Z13" s="35"/>
    </row>
    <row r="14" spans="1:26" ht="25.35" customHeight="1">
      <c r="A14" s="37">
        <v>2</v>
      </c>
      <c r="B14" s="63">
        <v>2</v>
      </c>
      <c r="C14" s="29" t="s">
        <v>633</v>
      </c>
      <c r="D14" s="43">
        <v>47129.99</v>
      </c>
      <c r="E14" s="41">
        <v>109033.95</v>
      </c>
      <c r="F14" s="47">
        <f>(D14-E14)/E14</f>
        <v>-0.56774940282361597</v>
      </c>
      <c r="G14" s="43">
        <v>6168</v>
      </c>
      <c r="H14" s="41">
        <v>180</v>
      </c>
      <c r="I14" s="41">
        <f>G14/H14</f>
        <v>34.266666666666666</v>
      </c>
      <c r="J14" s="41">
        <v>27</v>
      </c>
      <c r="K14" s="41">
        <v>2</v>
      </c>
      <c r="L14" s="43">
        <v>239036</v>
      </c>
      <c r="M14" s="43">
        <v>32421</v>
      </c>
      <c r="N14" s="39">
        <v>44750</v>
      </c>
      <c r="O14" s="38" t="s">
        <v>41</v>
      </c>
      <c r="P14" s="87"/>
      <c r="Q14" s="56"/>
      <c r="R14" s="34"/>
      <c r="S14" s="57"/>
      <c r="T14" s="57"/>
      <c r="U14" s="34"/>
      <c r="V14" s="34"/>
      <c r="W14" s="34"/>
      <c r="X14" s="58"/>
      <c r="Y14" s="7"/>
      <c r="Z14" s="58"/>
    </row>
    <row r="15" spans="1:26" ht="25.35" customHeight="1">
      <c r="A15" s="37">
        <v>3</v>
      </c>
      <c r="B15" s="63">
        <v>3</v>
      </c>
      <c r="C15" s="29" t="s">
        <v>623</v>
      </c>
      <c r="D15" s="43">
        <v>24853.22</v>
      </c>
      <c r="E15" s="41">
        <v>27039.919999999998</v>
      </c>
      <c r="F15" s="47">
        <f>(D15-E15)/E15</f>
        <v>-8.0869322098585994E-2</v>
      </c>
      <c r="G15" s="43">
        <v>3577</v>
      </c>
      <c r="H15" s="41">
        <v>84</v>
      </c>
      <c r="I15" s="41">
        <f>G15/H15</f>
        <v>42.583333333333336</v>
      </c>
      <c r="J15" s="41">
        <v>9</v>
      </c>
      <c r="K15" s="41">
        <v>4</v>
      </c>
      <c r="L15" s="43">
        <v>231824.82</v>
      </c>
      <c r="M15" s="43">
        <v>35867</v>
      </c>
      <c r="N15" s="39">
        <v>44736</v>
      </c>
      <c r="O15" s="38" t="s">
        <v>624</v>
      </c>
      <c r="P15" s="87"/>
      <c r="Q15" s="56"/>
      <c r="R15" s="34"/>
      <c r="S15" s="57"/>
      <c r="T15" s="57"/>
      <c r="U15" s="34"/>
      <c r="V15" s="34"/>
      <c r="W15" s="34"/>
      <c r="X15" s="58"/>
      <c r="Y15" s="7"/>
      <c r="Z15" s="58"/>
    </row>
    <row r="16" spans="1:26" ht="25.35" customHeight="1">
      <c r="A16" s="37">
        <v>4</v>
      </c>
      <c r="B16" s="63">
        <v>4</v>
      </c>
      <c r="C16" s="29" t="s">
        <v>626</v>
      </c>
      <c r="D16" s="43">
        <v>19332.16</v>
      </c>
      <c r="E16" s="41">
        <v>19314.27</v>
      </c>
      <c r="F16" s="47">
        <f>(D16-E16)/E16</f>
        <v>9.2625815006207421E-4</v>
      </c>
      <c r="G16" s="43">
        <v>2864</v>
      </c>
      <c r="H16" s="41">
        <v>69</v>
      </c>
      <c r="I16" s="41">
        <f>G16/H16</f>
        <v>41.507246376811594</v>
      </c>
      <c r="J16" s="41">
        <v>13</v>
      </c>
      <c r="K16" s="41">
        <v>4</v>
      </c>
      <c r="L16" s="43">
        <v>170778.23999999999</v>
      </c>
      <c r="M16" s="43">
        <v>25535</v>
      </c>
      <c r="N16" s="39">
        <v>44736</v>
      </c>
      <c r="O16" s="38" t="s">
        <v>45</v>
      </c>
      <c r="P16" s="87"/>
      <c r="Q16" s="56"/>
      <c r="R16" s="34"/>
      <c r="S16" s="57"/>
      <c r="T16" s="57"/>
      <c r="U16" s="34"/>
      <c r="V16" s="34"/>
      <c r="W16" s="34"/>
      <c r="X16" s="58"/>
      <c r="Y16" s="7"/>
      <c r="Z16" s="58"/>
    </row>
    <row r="17" spans="1:29" ht="25.35" customHeight="1">
      <c r="A17" s="37">
        <v>5</v>
      </c>
      <c r="B17" s="63">
        <v>5</v>
      </c>
      <c r="C17" s="29" t="s">
        <v>597</v>
      </c>
      <c r="D17" s="43">
        <v>11513.73</v>
      </c>
      <c r="E17" s="41">
        <v>10735.09</v>
      </c>
      <c r="F17" s="47">
        <f>(D17-E17)/E17</f>
        <v>7.2532228421000614E-2</v>
      </c>
      <c r="G17" s="43">
        <v>1610</v>
      </c>
      <c r="H17" s="41">
        <v>32</v>
      </c>
      <c r="I17" s="41">
        <f>G17/H17</f>
        <v>50.3125</v>
      </c>
      <c r="J17" s="41">
        <v>6</v>
      </c>
      <c r="K17" s="41">
        <v>8</v>
      </c>
      <c r="L17" s="43">
        <v>296703</v>
      </c>
      <c r="M17" s="43">
        <v>44037</v>
      </c>
      <c r="N17" s="39">
        <v>44708</v>
      </c>
      <c r="O17" s="38" t="s">
        <v>37</v>
      </c>
      <c r="P17" s="87"/>
      <c r="Q17" s="56"/>
      <c r="R17" s="34"/>
      <c r="S17" s="57"/>
      <c r="T17" s="57"/>
      <c r="U17" s="34"/>
      <c r="V17" s="34"/>
      <c r="W17" s="34"/>
      <c r="X17" s="58"/>
      <c r="Y17" s="7"/>
      <c r="Z17" s="58"/>
    </row>
    <row r="18" spans="1:29" ht="25.35" customHeight="1">
      <c r="A18" s="37">
        <v>6</v>
      </c>
      <c r="B18" s="63">
        <v>7</v>
      </c>
      <c r="C18" s="29" t="s">
        <v>627</v>
      </c>
      <c r="D18" s="43">
        <v>8030.02</v>
      </c>
      <c r="E18" s="41">
        <v>7293.4</v>
      </c>
      <c r="F18" s="47">
        <f>(D18-E18)/E18</f>
        <v>0.10099816272246152</v>
      </c>
      <c r="G18" s="43">
        <v>1104</v>
      </c>
      <c r="H18" s="41">
        <v>21</v>
      </c>
      <c r="I18" s="41">
        <f>G18/H18</f>
        <v>52.571428571428569</v>
      </c>
      <c r="J18" s="41">
        <v>7</v>
      </c>
      <c r="K18" s="41">
        <v>4</v>
      </c>
      <c r="L18" s="43">
        <v>68041</v>
      </c>
      <c r="M18" s="43">
        <v>10260</v>
      </c>
      <c r="N18" s="39">
        <v>44736</v>
      </c>
      <c r="O18" s="38" t="s">
        <v>43</v>
      </c>
      <c r="P18" s="87"/>
      <c r="Q18" s="56"/>
      <c r="R18" s="34"/>
      <c r="S18" s="57"/>
      <c r="T18" s="57"/>
      <c r="U18" s="34"/>
      <c r="V18" s="34"/>
      <c r="W18" s="34"/>
      <c r="X18" s="58"/>
      <c r="Y18" s="7"/>
      <c r="Z18" s="58"/>
    </row>
    <row r="19" spans="1:29" ht="25.35" customHeight="1">
      <c r="A19" s="37">
        <v>7</v>
      </c>
      <c r="B19" s="63">
        <v>6</v>
      </c>
      <c r="C19" s="29" t="s">
        <v>634</v>
      </c>
      <c r="D19" s="43">
        <v>7071</v>
      </c>
      <c r="E19" s="41">
        <v>9267</v>
      </c>
      <c r="F19" s="47">
        <f>(D19-E19)/E19</f>
        <v>-0.23696989316931047</v>
      </c>
      <c r="G19" s="43">
        <v>1043</v>
      </c>
      <c r="H19" s="41" t="s">
        <v>36</v>
      </c>
      <c r="I19" s="41" t="s">
        <v>36</v>
      </c>
      <c r="J19" s="41">
        <v>14</v>
      </c>
      <c r="K19" s="41">
        <v>2</v>
      </c>
      <c r="L19" s="43">
        <v>26807</v>
      </c>
      <c r="M19" s="43">
        <v>4016</v>
      </c>
      <c r="N19" s="39">
        <v>44750</v>
      </c>
      <c r="O19" s="38" t="s">
        <v>65</v>
      </c>
      <c r="P19" s="87"/>
      <c r="Q19" s="56"/>
      <c r="R19" s="34"/>
      <c r="S19" s="57"/>
      <c r="T19" s="57"/>
      <c r="U19" s="34"/>
      <c r="V19" s="34"/>
      <c r="W19" s="34"/>
      <c r="X19" s="58"/>
      <c r="Y19" s="7"/>
      <c r="Z19" s="58"/>
    </row>
    <row r="20" spans="1:29" ht="25.35" customHeight="1">
      <c r="A20" s="37">
        <v>8</v>
      </c>
      <c r="B20" s="63">
        <v>8</v>
      </c>
      <c r="C20" s="29" t="s">
        <v>606</v>
      </c>
      <c r="D20" s="43">
        <v>4463.01</v>
      </c>
      <c r="E20" s="41">
        <v>4135.5</v>
      </c>
      <c r="F20" s="47">
        <f>(D20-E20)/E20</f>
        <v>7.9194776931447275E-2</v>
      </c>
      <c r="G20" s="43">
        <v>706</v>
      </c>
      <c r="H20" s="41">
        <v>30</v>
      </c>
      <c r="I20" s="41">
        <f>G20/H20</f>
        <v>23.533333333333335</v>
      </c>
      <c r="J20" s="41">
        <v>9</v>
      </c>
      <c r="K20" s="41">
        <v>6</v>
      </c>
      <c r="L20" s="43">
        <v>184162</v>
      </c>
      <c r="M20" s="43">
        <v>28472</v>
      </c>
      <c r="N20" s="39">
        <v>44722</v>
      </c>
      <c r="O20" s="38" t="s">
        <v>43</v>
      </c>
      <c r="P20" s="87"/>
      <c r="Q20" s="56"/>
      <c r="R20" s="34"/>
      <c r="S20" s="57"/>
      <c r="T20" s="57"/>
      <c r="U20" s="34"/>
      <c r="V20" s="34"/>
      <c r="W20" s="34"/>
      <c r="X20" s="58"/>
      <c r="Y20" s="7"/>
      <c r="Z20" s="58"/>
    </row>
    <row r="21" spans="1:29" ht="25.35" customHeight="1">
      <c r="A21" s="37">
        <v>9</v>
      </c>
      <c r="B21" s="63">
        <v>9</v>
      </c>
      <c r="C21" s="29" t="s">
        <v>612</v>
      </c>
      <c r="D21" s="43">
        <v>2639.49</v>
      </c>
      <c r="E21" s="41">
        <v>1835.7</v>
      </c>
      <c r="F21" s="47">
        <f>(D21-E21)/E21</f>
        <v>0.43786566432423585</v>
      </c>
      <c r="G21" s="43">
        <v>536</v>
      </c>
      <c r="H21" s="41">
        <v>28</v>
      </c>
      <c r="I21" s="41">
        <f>G21/H21</f>
        <v>19.142857142857142</v>
      </c>
      <c r="J21" s="41">
        <v>9</v>
      </c>
      <c r="K21" s="41">
        <v>5</v>
      </c>
      <c r="L21" s="43">
        <v>72975</v>
      </c>
      <c r="M21" s="43">
        <v>16389</v>
      </c>
      <c r="N21" s="39">
        <v>44729</v>
      </c>
      <c r="O21" s="38" t="s">
        <v>41</v>
      </c>
      <c r="P21" s="87"/>
      <c r="Q21" s="118"/>
      <c r="R21" s="34"/>
      <c r="S21" s="57"/>
      <c r="T21" s="57"/>
      <c r="U21" s="34"/>
      <c r="V21" s="34"/>
      <c r="W21" s="34"/>
      <c r="X21" s="58"/>
      <c r="Y21" s="7"/>
      <c r="Z21" s="58"/>
    </row>
    <row r="22" spans="1:29" ht="25.35" customHeight="1">
      <c r="A22" s="37">
        <v>10</v>
      </c>
      <c r="B22" s="63">
        <v>11</v>
      </c>
      <c r="C22" s="29" t="s">
        <v>599</v>
      </c>
      <c r="D22" s="43">
        <v>1336.44</v>
      </c>
      <c r="E22" s="41">
        <v>505.56</v>
      </c>
      <c r="F22" s="47">
        <f>(D22-E22)/E22</f>
        <v>1.643484452883931</v>
      </c>
      <c r="G22" s="43">
        <v>263</v>
      </c>
      <c r="H22" s="41">
        <v>11</v>
      </c>
      <c r="I22" s="41">
        <f>G22/H22</f>
        <v>23.90909090909091</v>
      </c>
      <c r="J22" s="41">
        <v>4</v>
      </c>
      <c r="K22" s="41">
        <v>7</v>
      </c>
      <c r="L22" s="43">
        <v>71177.87</v>
      </c>
      <c r="M22" s="43">
        <v>16613</v>
      </c>
      <c r="N22" s="39">
        <v>44715</v>
      </c>
      <c r="O22" s="38" t="s">
        <v>48</v>
      </c>
      <c r="P22" s="87"/>
      <c r="Q22" s="56"/>
      <c r="R22" s="34"/>
      <c r="S22" s="57"/>
      <c r="T22" s="57"/>
      <c r="U22" s="7"/>
      <c r="V22" s="34"/>
      <c r="W22" s="34"/>
      <c r="X22" s="34"/>
      <c r="Y22" s="58"/>
      <c r="Z22" s="58"/>
    </row>
    <row r="23" spans="1:29" ht="25.35" customHeight="1">
      <c r="A23" s="14"/>
      <c r="B23" s="14"/>
      <c r="C23" s="28" t="s">
        <v>53</v>
      </c>
      <c r="D23" s="36">
        <f>SUM(D13:D22)</f>
        <v>239340.34</v>
      </c>
      <c r="E23" s="36">
        <v>334473.36000000004</v>
      </c>
      <c r="F23" s="55">
        <f>(D23-E23)/E23</f>
        <v>-0.28442629930228236</v>
      </c>
      <c r="G23" s="36">
        <f t="shared" ref="E23:G23" si="0">SUM(G13:G22)</f>
        <v>38212</v>
      </c>
      <c r="H23" s="36"/>
      <c r="I23" s="16"/>
      <c r="J23" s="15"/>
      <c r="K23" s="17"/>
      <c r="L23" s="18"/>
      <c r="M23" s="22"/>
      <c r="N23" s="19"/>
      <c r="O23" s="48"/>
      <c r="U23" s="7"/>
      <c r="V23" s="26"/>
      <c r="Z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U24" s="7"/>
      <c r="V24" s="26"/>
      <c r="Z24" s="34"/>
    </row>
    <row r="25" spans="1:29" ht="25.35" customHeight="1">
      <c r="A25" s="37">
        <v>11</v>
      </c>
      <c r="B25" s="63">
        <v>10</v>
      </c>
      <c r="C25" s="29" t="s">
        <v>35</v>
      </c>
      <c r="D25" s="43">
        <v>1067.6300000000001</v>
      </c>
      <c r="E25" s="41">
        <v>686.54</v>
      </c>
      <c r="F25" s="47">
        <f>(D25-E25)/E25</f>
        <v>0.55508783173595155</v>
      </c>
      <c r="G25" s="43">
        <v>238</v>
      </c>
      <c r="H25" s="41">
        <v>9</v>
      </c>
      <c r="I25" s="41">
        <f>G25/H25</f>
        <v>26.444444444444443</v>
      </c>
      <c r="J25" s="41">
        <v>3</v>
      </c>
      <c r="K25" s="41">
        <v>16</v>
      </c>
      <c r="L25" s="43">
        <v>420647</v>
      </c>
      <c r="M25" s="43">
        <v>82561</v>
      </c>
      <c r="N25" s="39">
        <v>44652</v>
      </c>
      <c r="O25" s="38" t="s">
        <v>37</v>
      </c>
      <c r="P25" s="87"/>
      <c r="Q25" s="56"/>
      <c r="R25" s="34"/>
      <c r="S25" s="57"/>
      <c r="T25" s="57"/>
      <c r="U25" s="34"/>
      <c r="V25" s="34"/>
      <c r="W25" s="34"/>
      <c r="X25" s="58"/>
      <c r="Y25" s="7"/>
      <c r="Z25" s="58"/>
    </row>
    <row r="26" spans="1:29" ht="25.35" customHeight="1">
      <c r="A26" s="37">
        <v>12</v>
      </c>
      <c r="B26" s="63">
        <v>14</v>
      </c>
      <c r="C26" s="29" t="s">
        <v>565</v>
      </c>
      <c r="D26" s="43">
        <v>429.5</v>
      </c>
      <c r="E26" s="41">
        <v>93</v>
      </c>
      <c r="F26" s="47">
        <f>(D26-E26)/E26</f>
        <v>3.618279569892473</v>
      </c>
      <c r="G26" s="43">
        <v>87</v>
      </c>
      <c r="H26" s="41">
        <v>3</v>
      </c>
      <c r="I26" s="41">
        <f>G26/H26</f>
        <v>29</v>
      </c>
      <c r="J26" s="41">
        <v>3</v>
      </c>
      <c r="K26" s="41">
        <v>12</v>
      </c>
      <c r="L26" s="43">
        <v>25832.78</v>
      </c>
      <c r="M26" s="43">
        <v>4403</v>
      </c>
      <c r="N26" s="39">
        <v>44680</v>
      </c>
      <c r="O26" s="38" t="s">
        <v>68</v>
      </c>
      <c r="P26" s="87"/>
      <c r="Q26" s="56"/>
      <c r="R26" s="34"/>
      <c r="S26" s="57"/>
      <c r="T26" s="57"/>
      <c r="U26" s="7"/>
      <c r="V26" s="34"/>
      <c r="W26" s="34"/>
      <c r="X26" s="58"/>
      <c r="Y26" s="34"/>
      <c r="Z26" s="58"/>
    </row>
    <row r="27" spans="1:29" ht="25.35" customHeight="1">
      <c r="A27" s="37">
        <v>13</v>
      </c>
      <c r="B27" s="64">
        <v>12</v>
      </c>
      <c r="C27" s="29" t="s">
        <v>596</v>
      </c>
      <c r="D27" s="43">
        <v>401.1</v>
      </c>
      <c r="E27" s="41">
        <v>261.5</v>
      </c>
      <c r="F27" s="47">
        <f>(D27-E27)/E27</f>
        <v>0.53384321223709374</v>
      </c>
      <c r="G27" s="43">
        <v>138</v>
      </c>
      <c r="H27" s="41">
        <v>7</v>
      </c>
      <c r="I27" s="41">
        <f>G27/H27</f>
        <v>19.714285714285715</v>
      </c>
      <c r="J27" s="41">
        <v>3</v>
      </c>
      <c r="K27" s="41">
        <v>8</v>
      </c>
      <c r="L27" s="43">
        <v>33673.67</v>
      </c>
      <c r="M27" s="43">
        <v>8262</v>
      </c>
      <c r="N27" s="39">
        <v>44708</v>
      </c>
      <c r="O27" s="38" t="s">
        <v>68</v>
      </c>
      <c r="P27" s="35"/>
      <c r="Q27" s="56"/>
      <c r="R27" s="56"/>
      <c r="S27" s="87"/>
      <c r="T27" s="56"/>
      <c r="U27" s="34"/>
      <c r="V27" s="57"/>
      <c r="W27" s="57"/>
      <c r="X27" s="7"/>
      <c r="Y27" s="34"/>
      <c r="Z27" s="34"/>
      <c r="AA27" s="58"/>
      <c r="AB27" s="34"/>
      <c r="AC27" s="58"/>
    </row>
    <row r="28" spans="1:29" ht="25.35" customHeight="1">
      <c r="A28" s="37">
        <v>14</v>
      </c>
      <c r="B28" s="41" t="s">
        <v>36</v>
      </c>
      <c r="C28" s="29" t="s">
        <v>99</v>
      </c>
      <c r="D28" s="43">
        <v>266</v>
      </c>
      <c r="E28" s="41" t="s">
        <v>36</v>
      </c>
      <c r="F28" s="41" t="s">
        <v>36</v>
      </c>
      <c r="G28" s="43">
        <v>113</v>
      </c>
      <c r="H28" s="41">
        <v>3</v>
      </c>
      <c r="I28" s="41">
        <f>G28/H28</f>
        <v>37.666666666666664</v>
      </c>
      <c r="J28" s="41">
        <v>1</v>
      </c>
      <c r="K28" s="41" t="s">
        <v>36</v>
      </c>
      <c r="L28" s="43">
        <v>36863</v>
      </c>
      <c r="M28" s="43">
        <v>7328</v>
      </c>
      <c r="N28" s="39">
        <v>44589</v>
      </c>
      <c r="O28" s="38" t="s">
        <v>50</v>
      </c>
      <c r="P28" s="75"/>
      <c r="Q28" s="74"/>
      <c r="S28" s="57"/>
      <c r="T28" s="57"/>
      <c r="U28" s="57"/>
      <c r="V28" s="7"/>
      <c r="W28" s="34"/>
      <c r="X28" s="57"/>
      <c r="Y28" s="58"/>
      <c r="Z28" s="34"/>
    </row>
    <row r="29" spans="1:29" ht="25.35" customHeight="1">
      <c r="A29" s="37">
        <v>15</v>
      </c>
      <c r="B29" s="44" t="s">
        <v>36</v>
      </c>
      <c r="C29" s="29" t="s">
        <v>381</v>
      </c>
      <c r="D29" s="43">
        <v>195</v>
      </c>
      <c r="E29" s="41" t="s">
        <v>36</v>
      </c>
      <c r="F29" s="41" t="s">
        <v>36</v>
      </c>
      <c r="G29" s="43">
        <v>89</v>
      </c>
      <c r="H29" s="41">
        <v>2</v>
      </c>
      <c r="I29" s="41">
        <f>G29/H29</f>
        <v>44.5</v>
      </c>
      <c r="J29" s="41">
        <v>1</v>
      </c>
      <c r="K29" s="41" t="s">
        <v>36</v>
      </c>
      <c r="L29" s="43">
        <v>26945.54</v>
      </c>
      <c r="M29" s="43">
        <v>6539</v>
      </c>
      <c r="N29" s="39">
        <v>44414</v>
      </c>
      <c r="O29" s="38" t="s">
        <v>48</v>
      </c>
      <c r="P29" s="87"/>
      <c r="Q29" s="56"/>
      <c r="R29" s="34"/>
      <c r="S29" s="57"/>
      <c r="T29" s="57"/>
      <c r="U29" s="34"/>
      <c r="V29" s="34"/>
      <c r="W29" s="58"/>
      <c r="X29" s="34"/>
      <c r="Y29" s="7"/>
      <c r="Z29" s="58"/>
    </row>
    <row r="30" spans="1:29" ht="25.35" customHeight="1">
      <c r="A30" s="37">
        <v>16</v>
      </c>
      <c r="B30" s="41" t="s">
        <v>36</v>
      </c>
      <c r="C30" s="29" t="s">
        <v>227</v>
      </c>
      <c r="D30" s="43">
        <v>173</v>
      </c>
      <c r="E30" s="41" t="s">
        <v>36</v>
      </c>
      <c r="F30" s="41" t="s">
        <v>36</v>
      </c>
      <c r="G30" s="43">
        <v>69</v>
      </c>
      <c r="H30" s="41">
        <v>3</v>
      </c>
      <c r="I30" s="41">
        <f>G30/H30</f>
        <v>23</v>
      </c>
      <c r="J30" s="41">
        <v>1</v>
      </c>
      <c r="K30" s="41" t="s">
        <v>36</v>
      </c>
      <c r="L30" s="43">
        <v>19305.29</v>
      </c>
      <c r="M30" s="43">
        <v>4193</v>
      </c>
      <c r="N30" s="39">
        <v>44533</v>
      </c>
      <c r="O30" s="38" t="s">
        <v>48</v>
      </c>
      <c r="P30" s="56"/>
      <c r="Q30" s="56"/>
      <c r="R30" s="56"/>
      <c r="S30" s="57"/>
      <c r="T30" s="57"/>
      <c r="U30" s="58"/>
      <c r="X30" s="58"/>
      <c r="Y30" s="34"/>
    </row>
    <row r="31" spans="1:29" ht="25.35" customHeight="1">
      <c r="A31" s="37">
        <v>17</v>
      </c>
      <c r="B31" s="44" t="s">
        <v>36</v>
      </c>
      <c r="C31" s="29" t="s">
        <v>578</v>
      </c>
      <c r="D31" s="43">
        <v>88</v>
      </c>
      <c r="E31" s="41" t="s">
        <v>36</v>
      </c>
      <c r="F31" s="41" t="s">
        <v>36</v>
      </c>
      <c r="G31" s="43">
        <v>22</v>
      </c>
      <c r="H31" s="41" t="s">
        <v>36</v>
      </c>
      <c r="I31" s="41" t="s">
        <v>36</v>
      </c>
      <c r="J31" s="41">
        <v>1</v>
      </c>
      <c r="K31" s="41" t="s">
        <v>36</v>
      </c>
      <c r="L31" s="43">
        <v>43249</v>
      </c>
      <c r="M31" s="43">
        <v>9255</v>
      </c>
      <c r="N31" s="39">
        <v>44694</v>
      </c>
      <c r="O31" s="38" t="s">
        <v>65</v>
      </c>
      <c r="P31" s="35"/>
      <c r="Q31" s="56"/>
      <c r="R31" s="56"/>
      <c r="S31" s="87"/>
      <c r="T31" s="56"/>
      <c r="U31" s="34"/>
      <c r="V31" s="57"/>
      <c r="W31" s="34"/>
      <c r="X31" s="7"/>
      <c r="Y31" s="57"/>
      <c r="Z31" s="34"/>
      <c r="AA31" s="58"/>
      <c r="AB31" s="34"/>
      <c r="AC31" s="58"/>
    </row>
    <row r="32" spans="1:29" ht="25.35" customHeight="1">
      <c r="A32" s="37">
        <v>18</v>
      </c>
      <c r="B32" s="44" t="s">
        <v>36</v>
      </c>
      <c r="C32" s="29" t="s">
        <v>435</v>
      </c>
      <c r="D32" s="43">
        <v>43</v>
      </c>
      <c r="E32" s="41" t="s">
        <v>36</v>
      </c>
      <c r="F32" s="41" t="s">
        <v>36</v>
      </c>
      <c r="G32" s="43">
        <v>17</v>
      </c>
      <c r="H32" s="41">
        <v>2</v>
      </c>
      <c r="I32" s="41">
        <f>G32/H32</f>
        <v>8.5</v>
      </c>
      <c r="J32" s="41">
        <v>1</v>
      </c>
      <c r="K32" s="41" t="s">
        <v>36</v>
      </c>
      <c r="L32" s="43">
        <v>7084.94</v>
      </c>
      <c r="M32" s="43">
        <v>1902</v>
      </c>
      <c r="N32" s="39">
        <v>44386</v>
      </c>
      <c r="O32" s="38" t="s">
        <v>48</v>
      </c>
      <c r="P32" s="35"/>
      <c r="Q32" s="56"/>
      <c r="R32" s="56"/>
      <c r="S32" s="87"/>
      <c r="T32" s="56"/>
      <c r="U32" s="34"/>
      <c r="V32" s="57"/>
      <c r="W32" s="7"/>
      <c r="X32" s="34"/>
      <c r="Y32" s="57"/>
      <c r="Z32" s="34"/>
      <c r="AA32" s="58"/>
      <c r="AB32" s="34"/>
      <c r="AC32" s="58"/>
    </row>
    <row r="33" spans="1:27" ht="25.35" customHeight="1">
      <c r="A33" s="37">
        <v>19</v>
      </c>
      <c r="B33" s="64">
        <v>15</v>
      </c>
      <c r="C33" s="29" t="s">
        <v>537</v>
      </c>
      <c r="D33" s="43">
        <v>22</v>
      </c>
      <c r="E33" s="41">
        <v>91</v>
      </c>
      <c r="F33" s="47">
        <f>(D33-E33)/E33</f>
        <v>-0.75824175824175821</v>
      </c>
      <c r="G33" s="43">
        <v>6</v>
      </c>
      <c r="H33" s="41">
        <v>1</v>
      </c>
      <c r="I33" s="41">
        <f>G33/H33</f>
        <v>6</v>
      </c>
      <c r="J33" s="41">
        <v>1</v>
      </c>
      <c r="K33" s="41">
        <v>15</v>
      </c>
      <c r="L33" s="43">
        <v>185948.42</v>
      </c>
      <c r="M33" s="43">
        <v>45749</v>
      </c>
      <c r="N33" s="39">
        <v>44659</v>
      </c>
      <c r="O33" s="38" t="s">
        <v>48</v>
      </c>
      <c r="P33" s="35"/>
      <c r="Q33" s="56"/>
      <c r="R33" s="56"/>
      <c r="S33" s="56"/>
      <c r="T33" s="56"/>
      <c r="U33" s="56"/>
      <c r="V33" s="57"/>
      <c r="W33" s="57"/>
      <c r="X33" s="34"/>
      <c r="Y33" s="58"/>
      <c r="AA33" s="58"/>
    </row>
    <row r="34" spans="1:27" ht="25.35" customHeight="1">
      <c r="A34" s="14"/>
      <c r="B34" s="14"/>
      <c r="C34" s="28" t="s">
        <v>229</v>
      </c>
      <c r="D34" s="36">
        <f>SUM(D23:D33)</f>
        <v>242025.57</v>
      </c>
      <c r="E34" s="36">
        <v>335733.42000000004</v>
      </c>
      <c r="F34" s="55">
        <f>(D34-E34)/E34</f>
        <v>-0.27911385765527907</v>
      </c>
      <c r="G34" s="36">
        <f t="shared" ref="E34:G34" si="1">SUM(G23:G33)</f>
        <v>38991</v>
      </c>
      <c r="H34" s="36"/>
      <c r="I34" s="16"/>
      <c r="J34" s="15"/>
      <c r="K34" s="17"/>
      <c r="L34" s="18"/>
      <c r="M34" s="22"/>
      <c r="N34" s="19"/>
      <c r="O34" s="48"/>
    </row>
    <row r="35" spans="1:27" ht="23.1" customHeight="1"/>
    <row r="36" spans="1:27" ht="21" customHeight="1"/>
    <row r="37" spans="1:27" ht="20.25" customHeight="1"/>
    <row r="56" ht="12" customHeight="1"/>
    <row r="65" spans="20:25">
      <c r="T65" s="7"/>
      <c r="Y65" s="7"/>
    </row>
  </sheetData>
  <sortState xmlns:xlrd2="http://schemas.microsoft.com/office/spreadsheetml/2017/richdata2" ref="B13:O33">
    <sortCondition descending="1" ref="D13:D3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A5:A8"/>
    <mergeCell ref="B5:B8"/>
    <mergeCell ref="C5:C8"/>
    <mergeCell ref="F5:F8"/>
    <mergeCell ref="H5:H8"/>
    <mergeCell ref="I5:I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7DBD-D633-499A-AEB2-436315284DC5}">
  <dimension ref="A1:AC72"/>
  <sheetViews>
    <sheetView zoomScale="60" zoomScaleNormal="60" workbookViewId="0">
      <selection activeCell="A30" sqref="A30:XFD3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3.6640625" style="33" bestFit="1" customWidth="1"/>
    <col min="26" max="26" width="11" style="33" customWidth="1"/>
    <col min="27" max="27" width="12.5546875" style="33" bestFit="1" customWidth="1"/>
    <col min="28" max="28" width="14.88671875" style="33" customWidth="1"/>
    <col min="29" max="16384" width="8.88671875" style="33"/>
  </cols>
  <sheetData>
    <row r="1" spans="1:29" ht="19.5" customHeight="1">
      <c r="E1" s="2" t="s">
        <v>583</v>
      </c>
      <c r="F1" s="2"/>
      <c r="G1" s="2"/>
      <c r="H1" s="2"/>
      <c r="I1" s="2"/>
    </row>
    <row r="2" spans="1:29" ht="19.5" customHeight="1">
      <c r="E2" s="2" t="s">
        <v>584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581</v>
      </c>
      <c r="E6" s="4" t="s">
        <v>573</v>
      </c>
      <c r="F6" s="129"/>
      <c r="G6" s="4" t="s">
        <v>581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97"/>
      <c r="E9" s="97"/>
      <c r="F9" s="128" t="s">
        <v>18</v>
      </c>
      <c r="G9" s="97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Z9" s="34"/>
      <c r="AB9" s="35"/>
    </row>
    <row r="10" spans="1:29">
      <c r="A10" s="132"/>
      <c r="B10" s="132"/>
      <c r="C10" s="129"/>
      <c r="D10" s="98" t="s">
        <v>582</v>
      </c>
      <c r="E10" s="98" t="s">
        <v>574</v>
      </c>
      <c r="F10" s="129"/>
      <c r="G10" s="98" t="s">
        <v>582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Z10" s="34"/>
      <c r="AB10" s="35"/>
    </row>
    <row r="11" spans="1:29">
      <c r="A11" s="132"/>
      <c r="B11" s="132"/>
      <c r="C11" s="129"/>
      <c r="D11" s="98" t="s">
        <v>31</v>
      </c>
      <c r="E11" s="4" t="s">
        <v>31</v>
      </c>
      <c r="F11" s="129"/>
      <c r="G11" s="98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34"/>
      <c r="Z11" s="34"/>
      <c r="AB11" s="35"/>
    </row>
    <row r="12" spans="1:29" ht="15.6" customHeight="1" thickBot="1">
      <c r="A12" s="132"/>
      <c r="B12" s="133"/>
      <c r="C12" s="130"/>
      <c r="D12" s="99"/>
      <c r="E12" s="5" t="s">
        <v>16</v>
      </c>
      <c r="F12" s="130"/>
      <c r="G12" s="99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57"/>
      <c r="Z12" s="34"/>
      <c r="AB12" s="58"/>
    </row>
    <row r="13" spans="1:29" ht="25.35" customHeight="1">
      <c r="A13" s="37">
        <v>1</v>
      </c>
      <c r="B13" s="37">
        <v>1</v>
      </c>
      <c r="C13" s="29" t="s">
        <v>571</v>
      </c>
      <c r="D13" s="43">
        <v>58094.53</v>
      </c>
      <c r="E13" s="41">
        <v>141016.07999999999</v>
      </c>
      <c r="F13" s="47">
        <f>(D13-E13)/E13</f>
        <v>-0.58802903895782666</v>
      </c>
      <c r="G13" s="43">
        <v>7514</v>
      </c>
      <c r="H13" s="41">
        <v>196</v>
      </c>
      <c r="I13" s="41">
        <f>G13/H13</f>
        <v>38.336734693877553</v>
      </c>
      <c r="J13" s="41">
        <v>26</v>
      </c>
      <c r="K13" s="41">
        <v>2</v>
      </c>
      <c r="L13" s="43">
        <v>268828</v>
      </c>
      <c r="M13" s="43">
        <v>35878</v>
      </c>
      <c r="N13" s="39">
        <v>44687</v>
      </c>
      <c r="O13" s="38" t="s">
        <v>41</v>
      </c>
      <c r="P13" s="35"/>
      <c r="Q13" s="56"/>
      <c r="R13" s="56"/>
      <c r="S13" s="56"/>
      <c r="T13" s="56"/>
      <c r="V13" s="35"/>
      <c r="W13" s="34"/>
      <c r="X13" s="7"/>
      <c r="Y13" s="34"/>
      <c r="Z13" s="7"/>
      <c r="AA13" s="7"/>
      <c r="AB13" s="35"/>
      <c r="AC13" s="34"/>
    </row>
    <row r="14" spans="1:29" ht="25.35" customHeight="1">
      <c r="A14" s="37">
        <v>2</v>
      </c>
      <c r="B14" s="37">
        <v>2</v>
      </c>
      <c r="C14" s="29" t="s">
        <v>35</v>
      </c>
      <c r="D14" s="43">
        <v>17073.89</v>
      </c>
      <c r="E14" s="41">
        <v>16918.009999999998</v>
      </c>
      <c r="F14" s="47">
        <f>(D14-E14)/E14</f>
        <v>9.2138496194292957E-3</v>
      </c>
      <c r="G14" s="43">
        <v>3159</v>
      </c>
      <c r="H14" s="41">
        <v>82</v>
      </c>
      <c r="I14" s="41">
        <f>G14/H14</f>
        <v>38.524390243902438</v>
      </c>
      <c r="J14" s="41">
        <v>11</v>
      </c>
      <c r="K14" s="41">
        <v>7</v>
      </c>
      <c r="L14" s="43">
        <v>338209</v>
      </c>
      <c r="M14" s="43">
        <v>65400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7"/>
      <c r="Y14" s="34"/>
      <c r="Z14" s="34"/>
      <c r="AA14" s="58"/>
      <c r="AB14" s="58"/>
      <c r="AC14" s="34"/>
    </row>
    <row r="15" spans="1:29" ht="25.35" customHeight="1">
      <c r="A15" s="37">
        <v>3</v>
      </c>
      <c r="B15" s="37" t="s">
        <v>34</v>
      </c>
      <c r="C15" s="29" t="s">
        <v>578</v>
      </c>
      <c r="D15" s="43">
        <v>13335</v>
      </c>
      <c r="E15" s="41" t="s">
        <v>36</v>
      </c>
      <c r="F15" s="41" t="s">
        <v>36</v>
      </c>
      <c r="G15" s="43">
        <v>2656</v>
      </c>
      <c r="H15" s="41" t="s">
        <v>36</v>
      </c>
      <c r="I15" s="41" t="s">
        <v>36</v>
      </c>
      <c r="J15" s="41">
        <v>14</v>
      </c>
      <c r="K15" s="41">
        <v>1</v>
      </c>
      <c r="L15" s="43">
        <v>14467</v>
      </c>
      <c r="M15" s="43">
        <v>2897</v>
      </c>
      <c r="N15" s="39">
        <v>44694</v>
      </c>
      <c r="O15" s="38" t="s">
        <v>65</v>
      </c>
      <c r="P15" s="35"/>
      <c r="Q15" s="56"/>
      <c r="R15" s="56"/>
      <c r="S15" s="87"/>
      <c r="T15" s="56"/>
      <c r="U15" s="34"/>
      <c r="V15" s="57"/>
      <c r="W15" s="57"/>
      <c r="X15" s="7"/>
      <c r="Y15" s="34"/>
      <c r="Z15" s="34"/>
      <c r="AA15" s="58"/>
      <c r="AB15" s="58"/>
      <c r="AC15" s="34"/>
    </row>
    <row r="16" spans="1:29" ht="25.35" customHeight="1">
      <c r="A16" s="37">
        <v>4</v>
      </c>
      <c r="B16" s="37">
        <v>4</v>
      </c>
      <c r="C16" s="29" t="s">
        <v>552</v>
      </c>
      <c r="D16" s="43">
        <v>8284</v>
      </c>
      <c r="E16" s="41">
        <v>9767</v>
      </c>
      <c r="F16" s="47">
        <f>(D16-E16)/E16</f>
        <v>-0.15183782123477013</v>
      </c>
      <c r="G16" s="43">
        <v>1122</v>
      </c>
      <c r="H16" s="41" t="s">
        <v>36</v>
      </c>
      <c r="I16" s="41" t="s">
        <v>36</v>
      </c>
      <c r="J16" s="41">
        <v>9</v>
      </c>
      <c r="K16" s="41">
        <v>4</v>
      </c>
      <c r="L16" s="43">
        <v>72804</v>
      </c>
      <c r="M16" s="43">
        <v>10510</v>
      </c>
      <c r="N16" s="39">
        <v>44673</v>
      </c>
      <c r="O16" s="38" t="s">
        <v>65</v>
      </c>
      <c r="P16" s="35"/>
      <c r="Q16" s="56"/>
      <c r="R16" s="56"/>
      <c r="S16" s="87"/>
      <c r="T16" s="56"/>
      <c r="U16" s="34"/>
      <c r="V16" s="57"/>
      <c r="W16" s="57"/>
      <c r="X16" s="7"/>
      <c r="Y16" s="34"/>
      <c r="Z16" s="34"/>
      <c r="AA16" s="58"/>
      <c r="AB16" s="58"/>
      <c r="AC16" s="34"/>
    </row>
    <row r="17" spans="1:29" ht="25.35" customHeight="1">
      <c r="A17" s="37">
        <v>5</v>
      </c>
      <c r="B17" s="37">
        <v>3</v>
      </c>
      <c r="C17" s="29" t="s">
        <v>548</v>
      </c>
      <c r="D17" s="43">
        <v>8151.32</v>
      </c>
      <c r="E17" s="41">
        <v>11134.77</v>
      </c>
      <c r="F17" s="47">
        <f>(D17-E17)/E17</f>
        <v>-0.2679399754103588</v>
      </c>
      <c r="G17" s="43">
        <v>1227</v>
      </c>
      <c r="H17" s="41">
        <v>62</v>
      </c>
      <c r="I17" s="41">
        <f>G17/H17</f>
        <v>19.79032258064516</v>
      </c>
      <c r="J17" s="41">
        <v>10</v>
      </c>
      <c r="K17" s="41">
        <v>5</v>
      </c>
      <c r="L17" s="43">
        <v>285669.09999999998</v>
      </c>
      <c r="M17" s="43">
        <v>39524</v>
      </c>
      <c r="N17" s="39">
        <v>44666</v>
      </c>
      <c r="O17" s="38" t="s">
        <v>45</v>
      </c>
      <c r="P17" s="35"/>
      <c r="Q17" s="56"/>
      <c r="R17" s="56"/>
      <c r="S17" s="87"/>
      <c r="T17" s="56"/>
      <c r="U17" s="34"/>
      <c r="V17" s="57"/>
      <c r="W17" s="57"/>
      <c r="X17" s="7"/>
      <c r="Y17" s="34"/>
      <c r="Z17" s="34"/>
      <c r="AA17" s="58"/>
      <c r="AB17" s="58"/>
      <c r="AC17" s="34"/>
    </row>
    <row r="18" spans="1:29" ht="25.35" customHeight="1">
      <c r="A18" s="37">
        <v>6</v>
      </c>
      <c r="B18" s="37">
        <v>8</v>
      </c>
      <c r="C18" s="29" t="s">
        <v>42</v>
      </c>
      <c r="D18" s="43">
        <v>7387.88</v>
      </c>
      <c r="E18" s="41">
        <v>5245.02</v>
      </c>
      <c r="F18" s="47">
        <f>(D18-E18)/E18</f>
        <v>0.40855134966120232</v>
      </c>
      <c r="G18" s="43">
        <v>1412</v>
      </c>
      <c r="H18" s="41">
        <v>28</v>
      </c>
      <c r="I18" s="41">
        <f>G18/H18</f>
        <v>50.428571428571431</v>
      </c>
      <c r="J18" s="41">
        <v>7</v>
      </c>
      <c r="K18" s="41">
        <v>9</v>
      </c>
      <c r="L18" s="43">
        <v>163175</v>
      </c>
      <c r="M18" s="43">
        <v>32515</v>
      </c>
      <c r="N18" s="39">
        <v>44638</v>
      </c>
      <c r="O18" s="38" t="s">
        <v>43</v>
      </c>
      <c r="P18" s="35"/>
      <c r="Q18" s="56"/>
      <c r="R18" s="56"/>
      <c r="S18" s="87"/>
      <c r="T18" s="56"/>
      <c r="U18" s="34"/>
      <c r="V18" s="57"/>
      <c r="W18" s="57"/>
      <c r="X18" s="7"/>
      <c r="Y18" s="34"/>
      <c r="Z18" s="34"/>
      <c r="AA18" s="58"/>
      <c r="AB18" s="58"/>
      <c r="AC18" s="34"/>
    </row>
    <row r="19" spans="1:29" ht="25.35" customHeight="1">
      <c r="A19" s="37">
        <v>7</v>
      </c>
      <c r="B19" s="37">
        <v>7</v>
      </c>
      <c r="C19" s="29" t="s">
        <v>40</v>
      </c>
      <c r="D19" s="43">
        <v>6626.29</v>
      </c>
      <c r="E19" s="41">
        <v>6424.43</v>
      </c>
      <c r="F19" s="47">
        <f>(D19-E19)/E19</f>
        <v>3.1420686348827782E-2</v>
      </c>
      <c r="G19" s="43">
        <v>1226</v>
      </c>
      <c r="H19" s="41">
        <v>36</v>
      </c>
      <c r="I19" s="41">
        <f>G19/H19</f>
        <v>34.055555555555557</v>
      </c>
      <c r="J19" s="41">
        <v>7</v>
      </c>
      <c r="K19" s="41">
        <v>10</v>
      </c>
      <c r="L19" s="43">
        <v>254691</v>
      </c>
      <c r="M19" s="43">
        <v>50993</v>
      </c>
      <c r="N19" s="39">
        <v>44631</v>
      </c>
      <c r="O19" s="38" t="s">
        <v>41</v>
      </c>
      <c r="P19" s="35"/>
      <c r="Q19" s="56"/>
      <c r="R19" s="56"/>
      <c r="S19" s="87"/>
      <c r="T19" s="56"/>
      <c r="U19" s="34"/>
      <c r="V19" s="57"/>
      <c r="W19" s="57"/>
      <c r="X19" s="7"/>
      <c r="Y19" s="34"/>
      <c r="Z19" s="34"/>
      <c r="AA19" s="58"/>
      <c r="AB19" s="58"/>
      <c r="AC19" s="34"/>
    </row>
    <row r="20" spans="1:29" ht="25.35" customHeight="1">
      <c r="A20" s="37">
        <v>8</v>
      </c>
      <c r="B20" s="37" t="s">
        <v>34</v>
      </c>
      <c r="C20" s="29" t="s">
        <v>577</v>
      </c>
      <c r="D20" s="43">
        <v>6200.73</v>
      </c>
      <c r="E20" s="41" t="s">
        <v>36</v>
      </c>
      <c r="F20" s="41" t="s">
        <v>36</v>
      </c>
      <c r="G20" s="43">
        <v>939</v>
      </c>
      <c r="H20" s="41">
        <v>75</v>
      </c>
      <c r="I20" s="41">
        <f>G20/H20</f>
        <v>12.52</v>
      </c>
      <c r="J20" s="41">
        <v>16</v>
      </c>
      <c r="K20" s="41">
        <v>1</v>
      </c>
      <c r="L20" s="43">
        <v>6464.22</v>
      </c>
      <c r="M20" s="43">
        <v>985</v>
      </c>
      <c r="N20" s="39">
        <v>44694</v>
      </c>
      <c r="O20" s="38" t="s">
        <v>48</v>
      </c>
      <c r="P20" s="35"/>
      <c r="Q20" s="56"/>
      <c r="R20" s="56"/>
      <c r="S20" s="87"/>
      <c r="T20" s="56"/>
      <c r="U20" s="34"/>
      <c r="V20" s="57"/>
      <c r="W20" s="57"/>
      <c r="X20" s="7"/>
      <c r="Y20" s="34"/>
      <c r="Z20" s="34"/>
      <c r="AA20" s="58"/>
      <c r="AB20" s="58"/>
      <c r="AC20" s="34"/>
    </row>
    <row r="21" spans="1:29" ht="25.35" customHeight="1">
      <c r="A21" s="37">
        <v>9</v>
      </c>
      <c r="B21" s="37">
        <v>6</v>
      </c>
      <c r="C21" s="29" t="s">
        <v>536</v>
      </c>
      <c r="D21" s="43">
        <v>5986.48</v>
      </c>
      <c r="E21" s="41">
        <v>6445.31</v>
      </c>
      <c r="F21" s="47">
        <f>(D21-E21)/E21</f>
        <v>-7.1188197309361503E-2</v>
      </c>
      <c r="G21" s="43">
        <v>870</v>
      </c>
      <c r="H21" s="41">
        <v>32</v>
      </c>
      <c r="I21" s="41">
        <f>G21/H21</f>
        <v>27.1875</v>
      </c>
      <c r="J21" s="41">
        <v>7</v>
      </c>
      <c r="K21" s="41">
        <v>6</v>
      </c>
      <c r="L21" s="43">
        <v>161339</v>
      </c>
      <c r="M21" s="43">
        <v>23254</v>
      </c>
      <c r="N21" s="39">
        <v>44659</v>
      </c>
      <c r="O21" s="38" t="s">
        <v>37</v>
      </c>
      <c r="P21" s="35"/>
      <c r="Q21" s="56"/>
      <c r="R21" s="56"/>
      <c r="S21" s="87"/>
      <c r="T21" s="56"/>
      <c r="U21" s="34"/>
      <c r="V21" s="57"/>
      <c r="W21" s="57"/>
      <c r="X21" s="7"/>
      <c r="Y21" s="34"/>
      <c r="Z21" s="34"/>
      <c r="AA21" s="58"/>
      <c r="AB21" s="58"/>
      <c r="AC21" s="34"/>
    </row>
    <row r="22" spans="1:29" ht="25.35" customHeight="1">
      <c r="A22" s="37">
        <v>10</v>
      </c>
      <c r="B22" s="37">
        <v>5</v>
      </c>
      <c r="C22" s="29" t="s">
        <v>564</v>
      </c>
      <c r="D22" s="43">
        <v>5647</v>
      </c>
      <c r="E22" s="41">
        <v>7807</v>
      </c>
      <c r="F22" s="47">
        <f>(D22-E22)/E22</f>
        <v>-0.27667477904444732</v>
      </c>
      <c r="G22" s="43">
        <v>1127</v>
      </c>
      <c r="H22" s="41" t="s">
        <v>36</v>
      </c>
      <c r="I22" s="41" t="s">
        <v>36</v>
      </c>
      <c r="J22" s="41">
        <v>12</v>
      </c>
      <c r="K22" s="41">
        <v>3</v>
      </c>
      <c r="L22" s="43">
        <v>30507</v>
      </c>
      <c r="M22" s="43">
        <v>6377</v>
      </c>
      <c r="N22" s="39">
        <v>44680</v>
      </c>
      <c r="O22" s="38" t="s">
        <v>65</v>
      </c>
      <c r="P22" s="35"/>
      <c r="Q22" s="56"/>
      <c r="R22" s="56"/>
      <c r="S22" s="87"/>
      <c r="T22" s="56"/>
      <c r="U22" s="34"/>
      <c r="V22" s="57"/>
      <c r="W22" s="57"/>
      <c r="X22" s="7"/>
      <c r="Y22" s="34"/>
      <c r="Z22" s="34"/>
      <c r="AA22" s="58"/>
      <c r="AB22" s="58"/>
      <c r="AC22" s="34"/>
    </row>
    <row r="23" spans="1:29" ht="25.35" customHeight="1">
      <c r="A23" s="14"/>
      <c r="B23" s="14"/>
      <c r="C23" s="28" t="s">
        <v>53</v>
      </c>
      <c r="D23" s="36">
        <f>SUM(D13:D22)</f>
        <v>136787.12</v>
      </c>
      <c r="E23" s="36">
        <v>214070.25999999998</v>
      </c>
      <c r="F23" s="67">
        <f>(D23-E23)/E23</f>
        <v>-0.36101763972258449</v>
      </c>
      <c r="G23" s="36">
        <f>SUM(G13:G22)</f>
        <v>21252</v>
      </c>
      <c r="H23" s="36"/>
      <c r="I23" s="16"/>
      <c r="J23" s="15"/>
      <c r="K23" s="17"/>
      <c r="L23" s="18"/>
      <c r="M23" s="22"/>
      <c r="N23" s="19"/>
      <c r="O23" s="48"/>
      <c r="P23" s="35"/>
      <c r="Y23" s="26"/>
      <c r="Z23" s="7"/>
      <c r="AB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Y24" s="26"/>
      <c r="Z24" s="7"/>
      <c r="AB24" s="34"/>
    </row>
    <row r="25" spans="1:29" ht="25.35" customHeight="1">
      <c r="A25" s="37">
        <v>11</v>
      </c>
      <c r="B25" s="37">
        <v>9</v>
      </c>
      <c r="C25" s="29" t="s">
        <v>537</v>
      </c>
      <c r="D25" s="43">
        <v>3614.99</v>
      </c>
      <c r="E25" s="41">
        <v>4682.6400000000003</v>
      </c>
      <c r="F25" s="47">
        <f>(D25-E25)/E25</f>
        <v>-0.22800172552235501</v>
      </c>
      <c r="G25" s="43">
        <v>839</v>
      </c>
      <c r="H25" s="41">
        <v>30</v>
      </c>
      <c r="I25" s="41">
        <f>G25/H25</f>
        <v>27.966666666666665</v>
      </c>
      <c r="J25" s="41">
        <v>10</v>
      </c>
      <c r="K25" s="41">
        <v>6</v>
      </c>
      <c r="L25" s="43">
        <v>131095.31</v>
      </c>
      <c r="M25" s="43">
        <v>30957</v>
      </c>
      <c r="N25" s="39">
        <v>44659</v>
      </c>
      <c r="O25" s="38" t="s">
        <v>48</v>
      </c>
      <c r="P25" s="35"/>
      <c r="Q25" s="56"/>
      <c r="R25" s="56"/>
      <c r="S25" s="87"/>
      <c r="T25" s="56"/>
      <c r="U25" s="34"/>
      <c r="V25" s="57"/>
      <c r="W25" s="57"/>
      <c r="X25" s="7"/>
      <c r="Y25" s="34"/>
      <c r="Z25" s="34"/>
      <c r="AA25" s="58"/>
      <c r="AB25" s="58"/>
      <c r="AC25" s="34"/>
    </row>
    <row r="26" spans="1:29" ht="25.35" customHeight="1">
      <c r="A26" s="37">
        <v>12</v>
      </c>
      <c r="B26" s="37">
        <v>14</v>
      </c>
      <c r="C26" s="29" t="s">
        <v>550</v>
      </c>
      <c r="D26" s="43">
        <v>1582.63</v>
      </c>
      <c r="E26" s="41">
        <v>2482.1</v>
      </c>
      <c r="F26" s="47">
        <f>(D26-E26)/E26</f>
        <v>-0.36238265984448648</v>
      </c>
      <c r="G26" s="43">
        <v>221</v>
      </c>
      <c r="H26" s="41">
        <v>11</v>
      </c>
      <c r="I26" s="41">
        <f>G26/H26</f>
        <v>20.09090909090909</v>
      </c>
      <c r="J26" s="41">
        <v>3</v>
      </c>
      <c r="K26" s="41">
        <v>5</v>
      </c>
      <c r="L26" s="43">
        <v>64819</v>
      </c>
      <c r="M26" s="43">
        <v>9916</v>
      </c>
      <c r="N26" s="39">
        <v>44666</v>
      </c>
      <c r="O26" s="38" t="s">
        <v>43</v>
      </c>
      <c r="P26" s="35"/>
      <c r="Q26" s="56"/>
      <c r="R26" s="56"/>
      <c r="S26" s="87"/>
      <c r="T26" s="56"/>
      <c r="U26" s="57"/>
      <c r="V26" s="57"/>
      <c r="W26" s="57"/>
      <c r="X26" s="7"/>
      <c r="Y26" s="34"/>
      <c r="Z26" s="34"/>
      <c r="AA26" s="58"/>
      <c r="AB26" s="58"/>
      <c r="AC26" s="34"/>
    </row>
    <row r="27" spans="1:29" ht="25.35" customHeight="1">
      <c r="A27" s="37">
        <v>13</v>
      </c>
      <c r="B27" s="37">
        <v>11</v>
      </c>
      <c r="C27" s="29" t="s">
        <v>565</v>
      </c>
      <c r="D27" s="43">
        <v>1276.01</v>
      </c>
      <c r="E27" s="41">
        <v>2975.03</v>
      </c>
      <c r="F27" s="47">
        <f>(D27-E27)/E27</f>
        <v>-0.57109340073881609</v>
      </c>
      <c r="G27" s="43">
        <v>208</v>
      </c>
      <c r="H27" s="41">
        <v>10</v>
      </c>
      <c r="I27" s="41">
        <f>G27/H27</f>
        <v>20.8</v>
      </c>
      <c r="J27" s="41">
        <v>5</v>
      </c>
      <c r="K27" s="41">
        <v>3</v>
      </c>
      <c r="L27" s="43">
        <v>15172.73</v>
      </c>
      <c r="M27" s="43">
        <v>2526</v>
      </c>
      <c r="N27" s="39">
        <v>44680</v>
      </c>
      <c r="O27" s="38" t="s">
        <v>68</v>
      </c>
      <c r="P27" s="35"/>
      <c r="Q27" s="56"/>
      <c r="R27" s="56"/>
      <c r="S27" s="87"/>
      <c r="T27" s="56"/>
      <c r="U27" s="34"/>
      <c r="V27" s="57"/>
      <c r="W27" s="57"/>
      <c r="X27" s="7"/>
      <c r="Y27" s="34"/>
      <c r="Z27" s="34"/>
      <c r="AA27" s="58"/>
      <c r="AB27" s="58"/>
      <c r="AC27" s="34"/>
    </row>
    <row r="28" spans="1:29" ht="25.35" customHeight="1">
      <c r="A28" s="37">
        <v>14</v>
      </c>
      <c r="B28" s="37">
        <v>10</v>
      </c>
      <c r="C28" s="29" t="s">
        <v>569</v>
      </c>
      <c r="D28" s="43">
        <v>1155</v>
      </c>
      <c r="E28" s="41">
        <v>4630</v>
      </c>
      <c r="F28" s="47">
        <f>(D28-E28)/E28</f>
        <v>-0.75053995680345575</v>
      </c>
      <c r="G28" s="43">
        <v>172</v>
      </c>
      <c r="H28" s="41" t="s">
        <v>36</v>
      </c>
      <c r="I28" s="41" t="s">
        <v>36</v>
      </c>
      <c r="J28" s="41">
        <v>9</v>
      </c>
      <c r="K28" s="41">
        <v>2</v>
      </c>
      <c r="L28" s="43">
        <v>7301</v>
      </c>
      <c r="M28" s="43">
        <v>1216</v>
      </c>
      <c r="N28" s="39">
        <v>44687</v>
      </c>
      <c r="O28" s="38" t="s">
        <v>65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34"/>
      <c r="AA28" s="58"/>
      <c r="AB28" s="58"/>
      <c r="AC28" s="34"/>
    </row>
    <row r="29" spans="1:29" ht="25.35" customHeight="1">
      <c r="A29" s="37">
        <v>15</v>
      </c>
      <c r="B29" s="37">
        <v>13</v>
      </c>
      <c r="C29" s="29" t="s">
        <v>553</v>
      </c>
      <c r="D29" s="43">
        <v>964.24</v>
      </c>
      <c r="E29" s="43">
        <v>2626.69</v>
      </c>
      <c r="F29" s="47">
        <f>(D29-E29)/E29</f>
        <v>-0.63290681427956863</v>
      </c>
      <c r="G29" s="43">
        <v>184</v>
      </c>
      <c r="H29" s="41">
        <v>32</v>
      </c>
      <c r="I29" s="41">
        <f t="shared" ref="I29:I34" si="0">G29/H29</f>
        <v>5.75</v>
      </c>
      <c r="J29" s="41">
        <v>5</v>
      </c>
      <c r="K29" s="41">
        <v>4</v>
      </c>
      <c r="L29" s="43">
        <v>32750.89</v>
      </c>
      <c r="M29" s="43">
        <v>6948</v>
      </c>
      <c r="N29" s="39">
        <v>44673</v>
      </c>
      <c r="O29" s="38" t="s">
        <v>129</v>
      </c>
      <c r="P29" s="35"/>
      <c r="Q29" s="56"/>
      <c r="R29" s="56"/>
      <c r="S29" s="87"/>
      <c r="T29" s="56"/>
      <c r="U29" s="34"/>
      <c r="V29" s="57"/>
      <c r="W29" s="57"/>
      <c r="X29" s="7"/>
      <c r="Y29" s="34"/>
      <c r="Z29" s="34"/>
      <c r="AA29" s="58"/>
      <c r="AB29" s="58"/>
      <c r="AC29" s="34"/>
    </row>
    <row r="30" spans="1:29" ht="25.35" customHeight="1">
      <c r="A30" s="37">
        <v>16</v>
      </c>
      <c r="B30" s="37" t="s">
        <v>34</v>
      </c>
      <c r="C30" s="29" t="s">
        <v>580</v>
      </c>
      <c r="D30" s="43">
        <v>482</v>
      </c>
      <c r="E30" s="41" t="s">
        <v>36</v>
      </c>
      <c r="F30" s="41" t="s">
        <v>36</v>
      </c>
      <c r="G30" s="43">
        <v>115</v>
      </c>
      <c r="H30" s="41">
        <v>9</v>
      </c>
      <c r="I30" s="41">
        <f t="shared" si="0"/>
        <v>12.777777777777779</v>
      </c>
      <c r="J30" s="41">
        <v>5</v>
      </c>
      <c r="K30" s="41">
        <v>1</v>
      </c>
      <c r="L30" s="43">
        <v>482</v>
      </c>
      <c r="M30" s="43">
        <v>115</v>
      </c>
      <c r="N30" s="39">
        <v>44694</v>
      </c>
      <c r="O30" s="38" t="s">
        <v>81</v>
      </c>
      <c r="P30" s="35"/>
      <c r="Q30" s="56"/>
      <c r="R30" s="56"/>
      <c r="S30" s="87"/>
      <c r="T30" s="58"/>
      <c r="U30" s="34"/>
      <c r="V30" s="57"/>
      <c r="W30" s="57"/>
      <c r="X30" s="7"/>
      <c r="Y30" s="34"/>
      <c r="Z30" s="34"/>
      <c r="AA30" s="58"/>
      <c r="AB30" s="58"/>
      <c r="AC30" s="34"/>
    </row>
    <row r="31" spans="1:29" ht="25.35" customHeight="1">
      <c r="A31" s="37">
        <v>17</v>
      </c>
      <c r="B31" s="61">
        <v>12</v>
      </c>
      <c r="C31" s="29" t="s">
        <v>572</v>
      </c>
      <c r="D31" s="43">
        <v>383.53</v>
      </c>
      <c r="E31" s="41">
        <v>2951.32</v>
      </c>
      <c r="F31" s="47">
        <f>(D31-E31)/E31</f>
        <v>-0.87004797853164006</v>
      </c>
      <c r="G31" s="43">
        <v>61</v>
      </c>
      <c r="H31" s="41">
        <v>12</v>
      </c>
      <c r="I31" s="41">
        <f t="shared" si="0"/>
        <v>5.083333333333333</v>
      </c>
      <c r="J31" s="41">
        <v>7</v>
      </c>
      <c r="K31" s="41">
        <v>2</v>
      </c>
      <c r="L31" s="43">
        <v>4651</v>
      </c>
      <c r="M31" s="43">
        <v>718</v>
      </c>
      <c r="N31" s="39">
        <v>44687</v>
      </c>
      <c r="O31" s="38" t="s">
        <v>50</v>
      </c>
      <c r="P31" s="35"/>
      <c r="Q31" s="56"/>
      <c r="R31" s="56"/>
      <c r="S31" s="87"/>
      <c r="T31" s="58"/>
      <c r="U31" s="34"/>
      <c r="V31" s="57"/>
      <c r="W31" s="57"/>
      <c r="X31" s="7"/>
      <c r="Y31" s="34"/>
      <c r="Z31" s="34"/>
      <c r="AA31" s="58"/>
      <c r="AB31" s="58"/>
      <c r="AC31" s="34"/>
    </row>
    <row r="32" spans="1:29" ht="25.35" customHeight="1">
      <c r="A32" s="37">
        <v>18</v>
      </c>
      <c r="B32" s="66">
        <v>18</v>
      </c>
      <c r="C32" s="29" t="s">
        <v>554</v>
      </c>
      <c r="D32" s="43">
        <v>329</v>
      </c>
      <c r="E32" s="41">
        <v>575</v>
      </c>
      <c r="F32" s="47">
        <f>(D32-E32)/E32</f>
        <v>-0.42782608695652175</v>
      </c>
      <c r="G32" s="43">
        <v>58</v>
      </c>
      <c r="H32" s="41">
        <v>2</v>
      </c>
      <c r="I32" s="41">
        <f t="shared" si="0"/>
        <v>29</v>
      </c>
      <c r="J32" s="41">
        <v>2</v>
      </c>
      <c r="K32" s="41">
        <v>4</v>
      </c>
      <c r="L32" s="43">
        <v>10620</v>
      </c>
      <c r="M32" s="43">
        <v>2053</v>
      </c>
      <c r="N32" s="39">
        <v>44673</v>
      </c>
      <c r="O32" s="38" t="s">
        <v>81</v>
      </c>
      <c r="P32" s="35"/>
      <c r="Q32" s="56"/>
      <c r="R32" s="56"/>
      <c r="S32" s="56"/>
      <c r="T32" s="56"/>
      <c r="V32" s="57"/>
      <c r="W32" s="57"/>
      <c r="X32" s="58"/>
      <c r="Y32" s="7"/>
      <c r="Z32" s="57"/>
      <c r="AA32" s="58"/>
      <c r="AB32" s="34"/>
      <c r="AC32" s="34"/>
    </row>
    <row r="33" spans="1:29" ht="25.35" customHeight="1">
      <c r="A33" s="37">
        <v>19</v>
      </c>
      <c r="B33" s="37" t="s">
        <v>34</v>
      </c>
      <c r="C33" s="29" t="s">
        <v>579</v>
      </c>
      <c r="D33" s="43">
        <v>265.39999999999998</v>
      </c>
      <c r="E33" s="41" t="s">
        <v>36</v>
      </c>
      <c r="F33" s="41" t="s">
        <v>36</v>
      </c>
      <c r="G33" s="43">
        <v>51</v>
      </c>
      <c r="H33" s="41">
        <v>16</v>
      </c>
      <c r="I33" s="41">
        <f t="shared" si="0"/>
        <v>3.1875</v>
      </c>
      <c r="J33" s="41">
        <v>7</v>
      </c>
      <c r="K33" s="41">
        <v>1</v>
      </c>
      <c r="L33" s="43">
        <v>265.39999999999998</v>
      </c>
      <c r="M33" s="43">
        <v>51</v>
      </c>
      <c r="N33" s="39">
        <v>44694</v>
      </c>
      <c r="O33" s="38" t="s">
        <v>585</v>
      </c>
      <c r="P33" s="35"/>
      <c r="Q33" s="56"/>
      <c r="R33" s="56"/>
      <c r="S33" s="87"/>
      <c r="T33" s="56"/>
      <c r="U33" s="34"/>
      <c r="V33" s="57"/>
      <c r="W33" s="57"/>
      <c r="X33" s="34"/>
      <c r="Y33" s="7"/>
      <c r="Z33" s="58"/>
      <c r="AA33" s="34"/>
      <c r="AB33" s="58"/>
      <c r="AC33" s="34"/>
    </row>
    <row r="34" spans="1:29" ht="25.35" customHeight="1">
      <c r="A34" s="37">
        <v>20</v>
      </c>
      <c r="B34" s="37">
        <v>15</v>
      </c>
      <c r="C34" s="29" t="s">
        <v>566</v>
      </c>
      <c r="D34" s="43">
        <v>223.8</v>
      </c>
      <c r="E34" s="41">
        <v>2208.64</v>
      </c>
      <c r="F34" s="47">
        <f>(D34-E34)/E34</f>
        <v>-0.89867067516661836</v>
      </c>
      <c r="G34" s="43">
        <v>40</v>
      </c>
      <c r="H34" s="41">
        <v>4</v>
      </c>
      <c r="I34" s="41">
        <f t="shared" si="0"/>
        <v>10</v>
      </c>
      <c r="J34" s="41">
        <v>3</v>
      </c>
      <c r="K34" s="41">
        <v>3</v>
      </c>
      <c r="L34" s="43">
        <v>16556</v>
      </c>
      <c r="M34" s="43">
        <v>2549</v>
      </c>
      <c r="N34" s="39">
        <v>44680</v>
      </c>
      <c r="O34" s="38" t="s">
        <v>43</v>
      </c>
      <c r="P34" s="35"/>
      <c r="Q34" s="56"/>
      <c r="R34" s="56"/>
      <c r="S34" s="87"/>
      <c r="T34" s="56"/>
      <c r="U34" s="34"/>
      <c r="V34" s="57"/>
      <c r="W34" s="57"/>
      <c r="X34" s="34"/>
      <c r="Y34" s="7"/>
      <c r="Z34" s="34"/>
      <c r="AA34" s="58"/>
      <c r="AB34" s="58"/>
      <c r="AC34" s="34"/>
    </row>
    <row r="35" spans="1:29" ht="25.35" customHeight="1">
      <c r="A35" s="14"/>
      <c r="B35" s="14"/>
      <c r="C35" s="28" t="s">
        <v>69</v>
      </c>
      <c r="D35" s="36">
        <f>SUM(D23:D34)</f>
        <v>147063.71999999997</v>
      </c>
      <c r="E35" s="36">
        <v>230453.28</v>
      </c>
      <c r="F35" s="67">
        <f>(D35-E35)/E35</f>
        <v>-0.36185017631339433</v>
      </c>
      <c r="G35" s="36">
        <f>SUM(G23:G34)</f>
        <v>23201</v>
      </c>
      <c r="H35" s="36"/>
      <c r="I35" s="16"/>
      <c r="J35" s="15"/>
      <c r="K35" s="17"/>
      <c r="L35" s="18"/>
      <c r="M35" s="22"/>
      <c r="N35" s="19"/>
      <c r="O35" s="48"/>
      <c r="P35" s="35"/>
      <c r="Y35" s="26"/>
      <c r="Z35" s="7"/>
      <c r="AB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Y36" s="26"/>
      <c r="Z36" s="7"/>
      <c r="AB36" s="34"/>
    </row>
    <row r="37" spans="1:29" ht="25.35" customHeight="1">
      <c r="A37" s="37">
        <v>21</v>
      </c>
      <c r="B37" s="37">
        <v>17</v>
      </c>
      <c r="C37" s="29" t="s">
        <v>551</v>
      </c>
      <c r="D37" s="43">
        <v>222.45</v>
      </c>
      <c r="E37" s="41">
        <v>1066.8399999999999</v>
      </c>
      <c r="F37" s="47">
        <f>(D37-E37)/E37</f>
        <v>-0.79148700836114128</v>
      </c>
      <c r="G37" s="43">
        <v>35</v>
      </c>
      <c r="H37" s="41">
        <v>3</v>
      </c>
      <c r="I37" s="41">
        <f>G37/H37</f>
        <v>11.666666666666666</v>
      </c>
      <c r="J37" s="41">
        <v>1</v>
      </c>
      <c r="K37" s="41">
        <v>4</v>
      </c>
      <c r="L37" s="43">
        <v>30192.22</v>
      </c>
      <c r="M37" s="43">
        <v>4613</v>
      </c>
      <c r="N37" s="39">
        <v>44673</v>
      </c>
      <c r="O37" s="38" t="s">
        <v>48</v>
      </c>
      <c r="P37" s="35"/>
      <c r="Q37" s="56"/>
      <c r="R37" s="56"/>
      <c r="S37" s="87"/>
      <c r="T37" s="56"/>
      <c r="U37" s="34"/>
      <c r="V37" s="57"/>
      <c r="W37" s="57"/>
      <c r="X37" s="7"/>
      <c r="Y37" s="34"/>
      <c r="Z37" s="34"/>
      <c r="AA37" s="58"/>
      <c r="AB37" s="58"/>
      <c r="AC37" s="34"/>
    </row>
    <row r="38" spans="1:29" ht="25.35" customHeight="1">
      <c r="A38" s="37">
        <v>22</v>
      </c>
      <c r="B38" s="41" t="s">
        <v>36</v>
      </c>
      <c r="C38" s="29" t="s">
        <v>58</v>
      </c>
      <c r="D38" s="43">
        <v>98</v>
      </c>
      <c r="E38" s="41" t="s">
        <v>36</v>
      </c>
      <c r="F38" s="41" t="s">
        <v>36</v>
      </c>
      <c r="G38" s="43">
        <v>16</v>
      </c>
      <c r="H38" s="41">
        <v>2</v>
      </c>
      <c r="I38" s="41">
        <f>G38/H38</f>
        <v>8</v>
      </c>
      <c r="J38" s="41">
        <v>2</v>
      </c>
      <c r="K38" s="41" t="s">
        <v>36</v>
      </c>
      <c r="L38" s="43">
        <v>141711.95000000001</v>
      </c>
      <c r="M38" s="43">
        <v>23829</v>
      </c>
      <c r="N38" s="39">
        <v>44610</v>
      </c>
      <c r="O38" s="38" t="s">
        <v>59</v>
      </c>
      <c r="P38" s="35"/>
      <c r="Q38" s="56"/>
      <c r="R38" s="56"/>
      <c r="S38" s="87"/>
      <c r="T38" s="56"/>
      <c r="V38" s="57"/>
      <c r="W38" s="57"/>
      <c r="X38" s="58"/>
      <c r="Y38" s="34"/>
      <c r="Z38" s="34"/>
      <c r="AA38" s="7"/>
      <c r="AB38" s="58"/>
      <c r="AC38" s="34"/>
    </row>
    <row r="39" spans="1:29" ht="25.35" customHeight="1">
      <c r="A39" s="37">
        <v>23</v>
      </c>
      <c r="B39" s="44" t="s">
        <v>36</v>
      </c>
      <c r="C39" s="29" t="s">
        <v>122</v>
      </c>
      <c r="D39" s="43">
        <v>30</v>
      </c>
      <c r="E39" s="41" t="s">
        <v>36</v>
      </c>
      <c r="F39" s="41" t="s">
        <v>36</v>
      </c>
      <c r="G39" s="43">
        <v>6</v>
      </c>
      <c r="H39" s="41">
        <v>1</v>
      </c>
      <c r="I39" s="41">
        <f>G39/H39</f>
        <v>6</v>
      </c>
      <c r="J39" s="41">
        <v>1</v>
      </c>
      <c r="K39" s="41" t="s">
        <v>36</v>
      </c>
      <c r="L39" s="43">
        <v>29832.75</v>
      </c>
      <c r="M39" s="43">
        <v>5288</v>
      </c>
      <c r="N39" s="39">
        <v>44519</v>
      </c>
      <c r="O39" s="38" t="s">
        <v>71</v>
      </c>
      <c r="P39" s="35"/>
      <c r="Q39" s="56"/>
      <c r="R39" s="56"/>
      <c r="S39" s="87"/>
      <c r="T39" s="56"/>
      <c r="U39" s="34"/>
      <c r="V39" s="57"/>
      <c r="W39" s="57"/>
      <c r="X39" s="7"/>
      <c r="Y39" s="34"/>
      <c r="Z39" s="34"/>
      <c r="AA39" s="58"/>
      <c r="AB39" s="58"/>
      <c r="AC39" s="34"/>
    </row>
    <row r="40" spans="1:29" ht="25.35" customHeight="1">
      <c r="A40" s="37">
        <v>24</v>
      </c>
      <c r="B40" s="44" t="s">
        <v>36</v>
      </c>
      <c r="C40" s="29" t="s">
        <v>601</v>
      </c>
      <c r="D40" s="43">
        <v>12</v>
      </c>
      <c r="E40" s="41" t="s">
        <v>36</v>
      </c>
      <c r="F40" s="41" t="s">
        <v>36</v>
      </c>
      <c r="G40" s="43">
        <v>3</v>
      </c>
      <c r="H40" s="41">
        <v>1</v>
      </c>
      <c r="I40" s="41">
        <f>G40/H40</f>
        <v>3</v>
      </c>
      <c r="J40" s="41">
        <v>1</v>
      </c>
      <c r="K40" s="41">
        <v>2</v>
      </c>
      <c r="L40" s="43">
        <v>149</v>
      </c>
      <c r="M40" s="43">
        <v>31</v>
      </c>
      <c r="N40" s="39">
        <v>44687</v>
      </c>
      <c r="O40" s="38" t="s">
        <v>59</v>
      </c>
      <c r="P40" s="35"/>
      <c r="Q40" s="56"/>
      <c r="R40" s="56"/>
      <c r="S40" s="87"/>
      <c r="T40" s="56"/>
      <c r="U40" s="34"/>
      <c r="V40" s="57"/>
      <c r="W40" s="57"/>
      <c r="X40" s="7"/>
      <c r="Y40" s="34"/>
      <c r="Z40" s="34"/>
      <c r="AA40" s="58"/>
      <c r="AB40" s="58"/>
      <c r="AC40" s="34"/>
    </row>
    <row r="41" spans="1:29" ht="25.35" customHeight="1">
      <c r="A41" s="14"/>
      <c r="B41" s="14"/>
      <c r="C41" s="28" t="s">
        <v>294</v>
      </c>
      <c r="D41" s="36">
        <f>SUM(D35:D40)</f>
        <v>147426.16999999998</v>
      </c>
      <c r="E41" s="36">
        <v>230473.78</v>
      </c>
      <c r="F41" s="67">
        <f t="shared" ref="F41" si="1">(D41-E41)/E41</f>
        <v>-0.36033430787658366</v>
      </c>
      <c r="G41" s="36">
        <f>SUM(G35:G40)</f>
        <v>23261</v>
      </c>
      <c r="H41" s="36"/>
      <c r="I41" s="16"/>
      <c r="J41" s="15"/>
      <c r="K41" s="17"/>
      <c r="L41" s="18"/>
      <c r="M41" s="22"/>
      <c r="N41" s="19"/>
      <c r="O41" s="48"/>
    </row>
    <row r="42" spans="1:29" ht="23.1" customHeight="1">
      <c r="R42" s="35"/>
    </row>
    <row r="43" spans="1:29" ht="21" customHeight="1">
      <c r="R43" s="35"/>
    </row>
    <row r="44" spans="1:29" ht="20.25" customHeight="1"/>
    <row r="55" spans="16:18">
      <c r="R55" s="35"/>
    </row>
    <row r="59" spans="16:18">
      <c r="P59" s="35"/>
    </row>
    <row r="63" spans="16:18" ht="12" customHeight="1"/>
    <row r="72" spans="23:24">
      <c r="W72" s="7"/>
      <c r="X72" s="7"/>
    </row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95FD-895C-49A6-BC1E-013B30F683F3}">
  <dimension ref="A1:AC69"/>
  <sheetViews>
    <sheetView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3.6640625" style="33" bestFit="1" customWidth="1"/>
    <col min="26" max="26" width="12.5546875" style="33" bestFit="1" customWidth="1"/>
    <col min="27" max="27" width="11" style="33" customWidth="1"/>
    <col min="28" max="28" width="14.88671875" style="33" customWidth="1"/>
    <col min="29" max="16384" width="8.88671875" style="33"/>
  </cols>
  <sheetData>
    <row r="1" spans="1:29" ht="19.5" customHeight="1">
      <c r="E1" s="2" t="s">
        <v>575</v>
      </c>
      <c r="F1" s="2"/>
      <c r="G1" s="2"/>
      <c r="H1" s="2"/>
      <c r="I1" s="2"/>
    </row>
    <row r="2" spans="1:29" ht="19.5" customHeight="1">
      <c r="E2" s="2" t="s">
        <v>576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573</v>
      </c>
      <c r="E6" s="4" t="s">
        <v>560</v>
      </c>
      <c r="F6" s="129"/>
      <c r="G6" s="4" t="s">
        <v>573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94"/>
      <c r="E9" s="94"/>
      <c r="F9" s="128" t="s">
        <v>18</v>
      </c>
      <c r="G9" s="94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AA9" s="34"/>
      <c r="AB9" s="35"/>
    </row>
    <row r="10" spans="1:29" ht="21.6">
      <c r="A10" s="132"/>
      <c r="B10" s="132"/>
      <c r="C10" s="129"/>
      <c r="D10" s="95" t="s">
        <v>574</v>
      </c>
      <c r="E10" s="95" t="s">
        <v>561</v>
      </c>
      <c r="F10" s="129"/>
      <c r="G10" s="95" t="s">
        <v>574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A10" s="34"/>
      <c r="AB10" s="35"/>
    </row>
    <row r="11" spans="1:29">
      <c r="A11" s="132"/>
      <c r="B11" s="132"/>
      <c r="C11" s="129"/>
      <c r="D11" s="95" t="s">
        <v>31</v>
      </c>
      <c r="E11" s="4" t="s">
        <v>31</v>
      </c>
      <c r="F11" s="129"/>
      <c r="G11" s="95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34"/>
      <c r="AA11" s="34"/>
      <c r="AB11" s="35"/>
    </row>
    <row r="12" spans="1:29" ht="15.6" customHeight="1" thickBot="1">
      <c r="A12" s="132"/>
      <c r="B12" s="133"/>
      <c r="C12" s="130"/>
      <c r="D12" s="96"/>
      <c r="E12" s="5" t="s">
        <v>16</v>
      </c>
      <c r="F12" s="130"/>
      <c r="G12" s="96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57"/>
      <c r="AA12" s="34"/>
      <c r="AB12" s="58"/>
    </row>
    <row r="13" spans="1:29" ht="25.35" customHeight="1">
      <c r="A13" s="37">
        <v>1</v>
      </c>
      <c r="B13" s="37" t="s">
        <v>34</v>
      </c>
      <c r="C13" s="29" t="s">
        <v>571</v>
      </c>
      <c r="D13" s="43">
        <v>141016.07999999999</v>
      </c>
      <c r="E13" s="41" t="s">
        <v>36</v>
      </c>
      <c r="F13" s="41" t="s">
        <v>36</v>
      </c>
      <c r="G13" s="43">
        <v>18457</v>
      </c>
      <c r="H13" s="41">
        <v>198</v>
      </c>
      <c r="I13" s="41">
        <f>G13/H13</f>
        <v>93.217171717171723</v>
      </c>
      <c r="J13" s="41">
        <v>27</v>
      </c>
      <c r="K13" s="41">
        <v>1</v>
      </c>
      <c r="L13" s="43">
        <v>172937</v>
      </c>
      <c r="M13" s="43">
        <v>22787</v>
      </c>
      <c r="N13" s="39">
        <v>44687</v>
      </c>
      <c r="O13" s="38" t="s">
        <v>41</v>
      </c>
      <c r="P13" s="35"/>
      <c r="Q13" s="56"/>
      <c r="R13" s="56"/>
      <c r="S13" s="56"/>
      <c r="T13" s="56"/>
      <c r="V13" s="35"/>
      <c r="W13" s="34"/>
      <c r="X13" s="7"/>
      <c r="Y13" s="34"/>
      <c r="Z13" s="7"/>
      <c r="AA13" s="7"/>
      <c r="AB13" s="35"/>
      <c r="AC13" s="34"/>
    </row>
    <row r="14" spans="1:29" ht="25.35" customHeight="1">
      <c r="A14" s="37">
        <v>2</v>
      </c>
      <c r="B14" s="37">
        <v>2</v>
      </c>
      <c r="C14" s="29" t="s">
        <v>35</v>
      </c>
      <c r="D14" s="43">
        <v>16918.009999999998</v>
      </c>
      <c r="E14" s="41">
        <v>16622.32</v>
      </c>
      <c r="F14" s="47">
        <f t="shared" ref="F14:F21" si="0">(D14-E14)/E14</f>
        <v>1.778873225879412E-2</v>
      </c>
      <c r="G14" s="43">
        <v>3125</v>
      </c>
      <c r="H14" s="41">
        <v>87</v>
      </c>
      <c r="I14" s="41">
        <f>G14/H14</f>
        <v>35.919540229885058</v>
      </c>
      <c r="J14" s="41">
        <v>14</v>
      </c>
      <c r="K14" s="41">
        <v>6</v>
      </c>
      <c r="L14" s="43">
        <v>317740</v>
      </c>
      <c r="M14" s="43">
        <v>61523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7"/>
      <c r="Y14" s="34"/>
      <c r="Z14" s="58"/>
      <c r="AA14" s="34"/>
      <c r="AB14" s="58"/>
      <c r="AC14" s="34"/>
    </row>
    <row r="15" spans="1:29" ht="25.35" customHeight="1">
      <c r="A15" s="37">
        <v>3</v>
      </c>
      <c r="B15" s="37">
        <v>1</v>
      </c>
      <c r="C15" s="29" t="s">
        <v>548</v>
      </c>
      <c r="D15" s="43">
        <v>11134.77</v>
      </c>
      <c r="E15" s="41">
        <v>22847.17</v>
      </c>
      <c r="F15" s="47">
        <f t="shared" si="0"/>
        <v>-0.51264117175124968</v>
      </c>
      <c r="G15" s="43">
        <v>1683</v>
      </c>
      <c r="H15" s="41">
        <v>73</v>
      </c>
      <c r="I15" s="41">
        <f>G15/H15</f>
        <v>23.054794520547944</v>
      </c>
      <c r="J15" s="41">
        <v>9</v>
      </c>
      <c r="K15" s="41">
        <v>4</v>
      </c>
      <c r="L15" s="43">
        <v>273664.53000000003</v>
      </c>
      <c r="M15" s="43">
        <v>37623</v>
      </c>
      <c r="N15" s="39">
        <v>44666</v>
      </c>
      <c r="O15" s="38" t="s">
        <v>45</v>
      </c>
      <c r="P15" s="35"/>
      <c r="Q15" s="56"/>
      <c r="R15" s="56"/>
      <c r="S15" s="87"/>
      <c r="T15" s="56"/>
      <c r="U15" s="34"/>
      <c r="V15" s="57"/>
      <c r="W15" s="57"/>
      <c r="X15" s="7"/>
      <c r="Y15" s="34"/>
      <c r="Z15" s="58"/>
      <c r="AA15" s="34"/>
      <c r="AB15" s="58"/>
      <c r="AC15" s="34"/>
    </row>
    <row r="16" spans="1:29" ht="25.35" customHeight="1">
      <c r="A16" s="37">
        <v>4</v>
      </c>
      <c r="B16" s="37">
        <v>3</v>
      </c>
      <c r="C16" s="29" t="s">
        <v>552</v>
      </c>
      <c r="D16" s="43">
        <v>9767</v>
      </c>
      <c r="E16" s="41">
        <v>13400</v>
      </c>
      <c r="F16" s="47">
        <f t="shared" si="0"/>
        <v>-0.27111940298507464</v>
      </c>
      <c r="G16" s="43">
        <v>1341</v>
      </c>
      <c r="H16" s="41" t="s">
        <v>36</v>
      </c>
      <c r="I16" s="41" t="s">
        <v>36</v>
      </c>
      <c r="J16" s="41">
        <v>11</v>
      </c>
      <c r="K16" s="41">
        <v>3</v>
      </c>
      <c r="L16" s="43">
        <v>60125</v>
      </c>
      <c r="M16" s="43">
        <v>8718</v>
      </c>
      <c r="N16" s="39">
        <v>44673</v>
      </c>
      <c r="O16" s="38" t="s">
        <v>65</v>
      </c>
      <c r="P16" s="35"/>
      <c r="Q16" s="56"/>
      <c r="R16" s="56"/>
      <c r="S16" s="87"/>
      <c r="T16" s="56"/>
      <c r="U16" s="34"/>
      <c r="V16" s="57"/>
      <c r="W16" s="57"/>
      <c r="X16" s="7"/>
      <c r="Y16" s="34"/>
      <c r="Z16" s="58"/>
      <c r="AA16" s="34"/>
      <c r="AB16" s="58"/>
      <c r="AC16" s="34"/>
    </row>
    <row r="17" spans="1:29" ht="25.35" customHeight="1">
      <c r="A17" s="37">
        <v>5</v>
      </c>
      <c r="B17" s="37">
        <v>4</v>
      </c>
      <c r="C17" s="29" t="s">
        <v>564</v>
      </c>
      <c r="D17" s="43">
        <v>7807</v>
      </c>
      <c r="E17" s="41">
        <v>9944</v>
      </c>
      <c r="F17" s="47">
        <f t="shared" si="0"/>
        <v>-0.21490345937248592</v>
      </c>
      <c r="G17" s="43">
        <v>1647</v>
      </c>
      <c r="H17" s="41" t="s">
        <v>36</v>
      </c>
      <c r="I17" s="41" t="s">
        <v>36</v>
      </c>
      <c r="J17" s="41">
        <v>14</v>
      </c>
      <c r="K17" s="41">
        <v>2</v>
      </c>
      <c r="L17" s="43">
        <v>22638</v>
      </c>
      <c r="M17" s="43">
        <v>4687</v>
      </c>
      <c r="N17" s="39">
        <v>44680</v>
      </c>
      <c r="O17" s="38" t="s">
        <v>65</v>
      </c>
      <c r="P17" s="35"/>
      <c r="Q17" s="56"/>
      <c r="R17" s="56"/>
      <c r="S17" s="87"/>
      <c r="T17" s="56"/>
      <c r="U17" s="34"/>
      <c r="V17" s="57"/>
      <c r="W17" s="57"/>
      <c r="X17" s="7"/>
      <c r="Y17" s="34"/>
      <c r="Z17" s="58"/>
      <c r="AA17" s="34"/>
      <c r="AB17" s="58"/>
      <c r="AC17" s="34"/>
    </row>
    <row r="18" spans="1:29" ht="25.35" customHeight="1">
      <c r="A18" s="37">
        <v>6</v>
      </c>
      <c r="B18" s="37">
        <v>5</v>
      </c>
      <c r="C18" s="29" t="s">
        <v>536</v>
      </c>
      <c r="D18" s="43">
        <v>6445.31</v>
      </c>
      <c r="E18" s="41">
        <v>9046.42</v>
      </c>
      <c r="F18" s="47">
        <f t="shared" si="0"/>
        <v>-0.28752921045010066</v>
      </c>
      <c r="G18" s="43">
        <v>922</v>
      </c>
      <c r="H18" s="41">
        <v>30</v>
      </c>
      <c r="I18" s="41">
        <f>G18/H18</f>
        <v>30.733333333333334</v>
      </c>
      <c r="J18" s="41">
        <v>7</v>
      </c>
      <c r="K18" s="41">
        <v>5</v>
      </c>
      <c r="L18" s="43">
        <v>153331</v>
      </c>
      <c r="M18" s="43">
        <v>22048</v>
      </c>
      <c r="N18" s="39">
        <v>44659</v>
      </c>
      <c r="O18" s="38" t="s">
        <v>37</v>
      </c>
      <c r="P18" s="35"/>
      <c r="Q18" s="56"/>
      <c r="R18" s="56"/>
      <c r="S18" s="87"/>
      <c r="T18" s="56"/>
      <c r="U18" s="34"/>
      <c r="V18" s="57"/>
      <c r="W18" s="57"/>
      <c r="X18" s="7"/>
      <c r="Y18" s="34"/>
      <c r="Z18" s="58"/>
      <c r="AA18" s="34"/>
      <c r="AB18" s="58"/>
      <c r="AC18" s="34"/>
    </row>
    <row r="19" spans="1:29" ht="25.35" customHeight="1">
      <c r="A19" s="37">
        <v>7</v>
      </c>
      <c r="B19" s="37">
        <v>8</v>
      </c>
      <c r="C19" s="29" t="s">
        <v>40</v>
      </c>
      <c r="D19" s="43">
        <v>6424.43</v>
      </c>
      <c r="E19" s="41">
        <v>5965.93</v>
      </c>
      <c r="F19" s="47">
        <f t="shared" si="0"/>
        <v>7.6853063981642419E-2</v>
      </c>
      <c r="G19" s="43">
        <v>1204</v>
      </c>
      <c r="H19" s="41">
        <v>33</v>
      </c>
      <c r="I19" s="41">
        <f>G19/H19</f>
        <v>36.484848484848484</v>
      </c>
      <c r="J19" s="41">
        <v>8</v>
      </c>
      <c r="K19" s="41">
        <v>9</v>
      </c>
      <c r="L19" s="43">
        <v>247174</v>
      </c>
      <c r="M19" s="43">
        <v>49575</v>
      </c>
      <c r="N19" s="39">
        <v>44631</v>
      </c>
      <c r="O19" s="38" t="s">
        <v>41</v>
      </c>
      <c r="P19" s="35"/>
      <c r="Q19" s="56"/>
      <c r="R19" s="56"/>
      <c r="S19" s="87"/>
      <c r="T19" s="56"/>
      <c r="U19" s="34"/>
      <c r="V19" s="57"/>
      <c r="W19" s="57"/>
      <c r="X19" s="7"/>
      <c r="Y19" s="34"/>
      <c r="Z19" s="58"/>
      <c r="AA19" s="34"/>
      <c r="AB19" s="58"/>
      <c r="AC19" s="34"/>
    </row>
    <row r="20" spans="1:29" ht="25.35" customHeight="1">
      <c r="A20" s="37">
        <v>8</v>
      </c>
      <c r="B20" s="37">
        <v>11</v>
      </c>
      <c r="C20" s="29" t="s">
        <v>42</v>
      </c>
      <c r="D20" s="43">
        <v>5245.02</v>
      </c>
      <c r="E20" s="41">
        <v>5023.3</v>
      </c>
      <c r="F20" s="47">
        <f t="shared" si="0"/>
        <v>4.4138315450003032E-2</v>
      </c>
      <c r="G20" s="43">
        <v>1030</v>
      </c>
      <c r="H20" s="41">
        <v>23</v>
      </c>
      <c r="I20" s="41">
        <f>G20/H20</f>
        <v>44.782608695652172</v>
      </c>
      <c r="J20" s="41">
        <v>7</v>
      </c>
      <c r="K20" s="41">
        <v>8</v>
      </c>
      <c r="L20" s="43">
        <v>155195</v>
      </c>
      <c r="M20" s="43">
        <v>30961</v>
      </c>
      <c r="N20" s="39">
        <v>44638</v>
      </c>
      <c r="O20" s="38" t="s">
        <v>43</v>
      </c>
      <c r="P20" s="35"/>
      <c r="Q20" s="56"/>
      <c r="R20" s="56"/>
      <c r="S20" s="87"/>
      <c r="T20" s="56"/>
      <c r="U20" s="34"/>
      <c r="V20" s="57"/>
      <c r="W20" s="57"/>
      <c r="X20" s="7"/>
      <c r="Y20" s="34"/>
      <c r="Z20" s="58"/>
      <c r="AA20" s="34"/>
      <c r="AB20" s="58"/>
      <c r="AC20" s="34"/>
    </row>
    <row r="21" spans="1:29" ht="25.35" customHeight="1">
      <c r="A21" s="37">
        <v>9</v>
      </c>
      <c r="B21" s="37">
        <v>6</v>
      </c>
      <c r="C21" s="29" t="s">
        <v>537</v>
      </c>
      <c r="D21" s="43">
        <v>4682.6400000000003</v>
      </c>
      <c r="E21" s="41">
        <v>7672.36</v>
      </c>
      <c r="F21" s="47">
        <f t="shared" si="0"/>
        <v>-0.38967410288359766</v>
      </c>
      <c r="G21" s="43">
        <v>981</v>
      </c>
      <c r="H21" s="41">
        <v>42</v>
      </c>
      <c r="I21" s="41">
        <f>G21/H21</f>
        <v>23.357142857142858</v>
      </c>
      <c r="J21" s="41">
        <v>14</v>
      </c>
      <c r="K21" s="41">
        <v>5</v>
      </c>
      <c r="L21" s="43">
        <v>120914.21</v>
      </c>
      <c r="M21" s="43">
        <v>28397</v>
      </c>
      <c r="N21" s="39">
        <v>44659</v>
      </c>
      <c r="O21" s="38" t="s">
        <v>48</v>
      </c>
      <c r="P21" s="35"/>
      <c r="Q21" s="56"/>
      <c r="R21" s="56"/>
      <c r="S21" s="87"/>
      <c r="T21" s="56"/>
      <c r="U21" s="34"/>
      <c r="V21" s="57"/>
      <c r="W21" s="57"/>
      <c r="X21" s="7"/>
      <c r="Y21" s="34"/>
      <c r="Z21" s="58"/>
      <c r="AA21" s="34"/>
      <c r="AB21" s="58"/>
      <c r="AC21" s="34"/>
    </row>
    <row r="22" spans="1:29" ht="25.35" customHeight="1">
      <c r="A22" s="37">
        <v>10</v>
      </c>
      <c r="B22" s="37" t="s">
        <v>34</v>
      </c>
      <c r="C22" s="29" t="s">
        <v>569</v>
      </c>
      <c r="D22" s="43">
        <v>4630</v>
      </c>
      <c r="E22" s="41" t="s">
        <v>36</v>
      </c>
      <c r="F22" s="41" t="s">
        <v>36</v>
      </c>
      <c r="G22" s="43">
        <v>743</v>
      </c>
      <c r="H22" s="41" t="s">
        <v>36</v>
      </c>
      <c r="I22" s="41" t="s">
        <v>36</v>
      </c>
      <c r="J22" s="41">
        <v>18</v>
      </c>
      <c r="K22" s="41">
        <v>1</v>
      </c>
      <c r="L22" s="43" t="s">
        <v>570</v>
      </c>
      <c r="M22" s="43">
        <v>743</v>
      </c>
      <c r="N22" s="39">
        <v>44687</v>
      </c>
      <c r="O22" s="38" t="s">
        <v>65</v>
      </c>
      <c r="P22" s="35"/>
      <c r="Q22" s="56"/>
      <c r="R22" s="56"/>
      <c r="S22" s="87"/>
      <c r="T22" s="56"/>
      <c r="U22" s="34"/>
      <c r="V22" s="57"/>
      <c r="W22" s="57"/>
      <c r="X22" s="7"/>
      <c r="Y22" s="34"/>
      <c r="Z22" s="58"/>
      <c r="AA22" s="34"/>
      <c r="AB22" s="58"/>
      <c r="AC22" s="34"/>
    </row>
    <row r="23" spans="1:29" ht="25.35" customHeight="1">
      <c r="A23" s="14"/>
      <c r="B23" s="14"/>
      <c r="C23" s="28" t="s">
        <v>53</v>
      </c>
      <c r="D23" s="36">
        <f>SUM(D13:D22)</f>
        <v>214070.25999999998</v>
      </c>
      <c r="E23" s="36">
        <v>103671.88</v>
      </c>
      <c r="F23" s="67">
        <f t="shared" ref="F23" si="1">(D23-E23)/E23</f>
        <v>1.0648825891842606</v>
      </c>
      <c r="G23" s="36">
        <f t="shared" ref="G23" si="2">SUM(G13:G22)</f>
        <v>31133</v>
      </c>
      <c r="H23" s="36"/>
      <c r="I23" s="16"/>
      <c r="J23" s="15"/>
      <c r="K23" s="17"/>
      <c r="L23" s="18"/>
      <c r="M23" s="22"/>
      <c r="N23" s="19"/>
      <c r="O23" s="48"/>
      <c r="P23" s="35"/>
      <c r="Y23" s="26"/>
      <c r="AA23" s="7"/>
      <c r="AB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Y24" s="26"/>
      <c r="AA24" s="7"/>
      <c r="AB24" s="34"/>
    </row>
    <row r="25" spans="1:29" ht="25.35" customHeight="1">
      <c r="A25" s="37">
        <v>11</v>
      </c>
      <c r="B25" s="37">
        <v>7</v>
      </c>
      <c r="C25" s="29" t="s">
        <v>565</v>
      </c>
      <c r="D25" s="43">
        <v>2975.03</v>
      </c>
      <c r="E25" s="41">
        <v>6633.61</v>
      </c>
      <c r="F25" s="47">
        <f>(D25-E25)/E25</f>
        <v>-0.55152172045085557</v>
      </c>
      <c r="G25" s="43">
        <v>468</v>
      </c>
      <c r="H25" s="41">
        <v>21</v>
      </c>
      <c r="I25" s="41">
        <f>G25/H25</f>
        <v>22.285714285714285</v>
      </c>
      <c r="J25" s="41">
        <v>11</v>
      </c>
      <c r="K25" s="41">
        <v>2</v>
      </c>
      <c r="L25" s="43">
        <v>12346.37</v>
      </c>
      <c r="M25" s="43">
        <v>2028</v>
      </c>
      <c r="N25" s="39">
        <v>44680</v>
      </c>
      <c r="O25" s="38" t="s">
        <v>68</v>
      </c>
      <c r="P25" s="35"/>
      <c r="Q25" s="56"/>
      <c r="R25" s="56"/>
      <c r="S25" s="87"/>
      <c r="T25" s="56"/>
      <c r="U25" s="34"/>
      <c r="V25" s="57"/>
      <c r="W25" s="57"/>
      <c r="X25" s="7"/>
      <c r="Y25" s="34"/>
      <c r="Z25" s="58"/>
      <c r="AA25" s="34"/>
      <c r="AB25" s="58"/>
      <c r="AC25" s="34"/>
    </row>
    <row r="26" spans="1:29" ht="25.35" customHeight="1">
      <c r="A26" s="37">
        <v>12</v>
      </c>
      <c r="B26" s="37" t="s">
        <v>34</v>
      </c>
      <c r="C26" s="29" t="s">
        <v>572</v>
      </c>
      <c r="D26" s="43">
        <v>2951.32</v>
      </c>
      <c r="E26" s="41" t="s">
        <v>36</v>
      </c>
      <c r="F26" s="41" t="s">
        <v>36</v>
      </c>
      <c r="G26" s="43">
        <v>433</v>
      </c>
      <c r="H26" s="41">
        <v>55</v>
      </c>
      <c r="I26" s="41">
        <f>G26/H26</f>
        <v>7.872727272727273</v>
      </c>
      <c r="J26" s="41">
        <v>15</v>
      </c>
      <c r="K26" s="41">
        <v>1</v>
      </c>
      <c r="L26" s="43">
        <v>2951</v>
      </c>
      <c r="M26" s="43">
        <v>433</v>
      </c>
      <c r="N26" s="39">
        <v>44687</v>
      </c>
      <c r="O26" s="38" t="s">
        <v>50</v>
      </c>
      <c r="P26" s="35"/>
      <c r="Q26" s="56"/>
      <c r="R26" s="56"/>
      <c r="S26" s="87"/>
      <c r="T26" s="58"/>
      <c r="U26" s="34"/>
      <c r="V26" s="57"/>
      <c r="W26" s="57"/>
      <c r="X26" s="7"/>
      <c r="Y26" s="34"/>
      <c r="Z26" s="58"/>
      <c r="AA26" s="34"/>
      <c r="AB26" s="58"/>
      <c r="AC26" s="34"/>
    </row>
    <row r="27" spans="1:29" ht="25.35" customHeight="1">
      <c r="A27" s="37">
        <v>13</v>
      </c>
      <c r="B27" s="37">
        <v>13</v>
      </c>
      <c r="C27" s="29" t="s">
        <v>553</v>
      </c>
      <c r="D27" s="43">
        <v>2626.69</v>
      </c>
      <c r="E27" s="43">
        <v>3257.27</v>
      </c>
      <c r="F27" s="47">
        <f>(D27-E27)/E27</f>
        <v>-0.19359156594325921</v>
      </c>
      <c r="G27" s="43">
        <v>566</v>
      </c>
      <c r="H27" s="41">
        <v>41</v>
      </c>
      <c r="I27" s="41">
        <f>G27/H27</f>
        <v>13.804878048780488</v>
      </c>
      <c r="J27" s="41">
        <v>7</v>
      </c>
      <c r="K27" s="41">
        <v>3</v>
      </c>
      <c r="L27" s="43">
        <v>31378.84</v>
      </c>
      <c r="M27" s="43">
        <v>6668</v>
      </c>
      <c r="N27" s="39">
        <v>44673</v>
      </c>
      <c r="O27" s="38" t="s">
        <v>129</v>
      </c>
      <c r="P27" s="35"/>
      <c r="Q27" s="56"/>
      <c r="R27" s="56"/>
      <c r="S27" s="87"/>
      <c r="T27" s="56"/>
      <c r="U27" s="34"/>
      <c r="V27" s="57"/>
      <c r="W27" s="57"/>
      <c r="X27" s="34"/>
      <c r="Y27" s="7"/>
      <c r="Z27" s="58"/>
      <c r="AA27" s="34"/>
      <c r="AB27" s="58"/>
      <c r="AC27" s="34"/>
    </row>
    <row r="28" spans="1:29" ht="25.35" customHeight="1">
      <c r="A28" s="37">
        <v>14</v>
      </c>
      <c r="B28" s="37">
        <v>10</v>
      </c>
      <c r="C28" s="29" t="s">
        <v>550</v>
      </c>
      <c r="D28" s="43">
        <v>2482.1</v>
      </c>
      <c r="E28" s="41">
        <v>5732.16</v>
      </c>
      <c r="F28" s="47">
        <f>(D28-E28)/E28</f>
        <v>-0.56698696477418631</v>
      </c>
      <c r="G28" s="43">
        <v>342</v>
      </c>
      <c r="H28" s="41">
        <v>15</v>
      </c>
      <c r="I28" s="41">
        <f>G28/H28</f>
        <v>22.8</v>
      </c>
      <c r="J28" s="41">
        <v>6</v>
      </c>
      <c r="K28" s="41">
        <v>4</v>
      </c>
      <c r="L28" s="43">
        <v>62254</v>
      </c>
      <c r="M28" s="43">
        <v>9518</v>
      </c>
      <c r="N28" s="39">
        <v>44666</v>
      </c>
      <c r="O28" s="38" t="s">
        <v>43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58"/>
      <c r="AA28" s="34"/>
      <c r="AB28" s="58"/>
      <c r="AC28" s="34"/>
    </row>
    <row r="29" spans="1:29" ht="25.35" customHeight="1">
      <c r="A29" s="37">
        <v>15</v>
      </c>
      <c r="B29" s="61">
        <v>9</v>
      </c>
      <c r="C29" s="29" t="s">
        <v>566</v>
      </c>
      <c r="D29" s="43">
        <v>2208.64</v>
      </c>
      <c r="E29" s="41">
        <v>5807.91</v>
      </c>
      <c r="F29" s="47">
        <f>(D29-E29)/E29</f>
        <v>-0.61971862511643605</v>
      </c>
      <c r="G29" s="43">
        <v>338</v>
      </c>
      <c r="H29" s="41">
        <v>28</v>
      </c>
      <c r="I29" s="41">
        <f>G29/H29</f>
        <v>12.071428571428571</v>
      </c>
      <c r="J29" s="41">
        <v>10</v>
      </c>
      <c r="K29" s="41">
        <v>2</v>
      </c>
      <c r="L29" s="43">
        <v>15084</v>
      </c>
      <c r="M29" s="43">
        <v>2276</v>
      </c>
      <c r="N29" s="39">
        <v>44680</v>
      </c>
      <c r="O29" s="38" t="s">
        <v>43</v>
      </c>
      <c r="P29" s="35"/>
      <c r="Q29" s="56"/>
      <c r="R29" s="56"/>
      <c r="S29" s="87"/>
      <c r="T29" s="56"/>
      <c r="V29" s="57"/>
      <c r="W29" s="57"/>
      <c r="X29" s="58"/>
      <c r="Y29" s="34"/>
      <c r="Z29" s="7"/>
      <c r="AA29" s="34"/>
      <c r="AB29" s="58"/>
      <c r="AC29" s="34"/>
    </row>
    <row r="30" spans="1:29" ht="25.35" customHeight="1">
      <c r="A30" s="37">
        <v>16</v>
      </c>
      <c r="B30" s="37">
        <v>14</v>
      </c>
      <c r="C30" s="29" t="s">
        <v>549</v>
      </c>
      <c r="D30" s="43">
        <v>1325</v>
      </c>
      <c r="E30" s="41">
        <v>3159</v>
      </c>
      <c r="F30" s="47">
        <f>(D30-E30)/E30</f>
        <v>-0.58056346945235837</v>
      </c>
      <c r="G30" s="43">
        <v>187</v>
      </c>
      <c r="H30" s="41" t="s">
        <v>36</v>
      </c>
      <c r="I30" s="41" t="s">
        <v>36</v>
      </c>
      <c r="J30" s="41">
        <v>3</v>
      </c>
      <c r="K30" s="41">
        <v>4</v>
      </c>
      <c r="L30" s="43">
        <v>46514</v>
      </c>
      <c r="M30" s="43">
        <v>6940</v>
      </c>
      <c r="N30" s="39">
        <v>44666</v>
      </c>
      <c r="O30" s="38" t="s">
        <v>65</v>
      </c>
      <c r="P30" s="35"/>
      <c r="Q30" s="56"/>
      <c r="R30" s="74"/>
      <c r="S30" s="75"/>
      <c r="T30" s="74"/>
      <c r="V30" s="57"/>
      <c r="W30" s="57"/>
      <c r="X30" s="57"/>
      <c r="Y30" s="58"/>
      <c r="Z30" s="7"/>
      <c r="AA30" s="58"/>
      <c r="AB30" s="34"/>
      <c r="AC30" s="34"/>
    </row>
    <row r="31" spans="1:29" ht="25.35" customHeight="1">
      <c r="A31" s="37">
        <v>17</v>
      </c>
      <c r="B31" s="37">
        <v>12</v>
      </c>
      <c r="C31" s="29" t="s">
        <v>551</v>
      </c>
      <c r="D31" s="43">
        <v>1066.8399999999999</v>
      </c>
      <c r="E31" s="41">
        <v>3685.46</v>
      </c>
      <c r="F31" s="47">
        <f>(D31-E31)/E31</f>
        <v>-0.71052731545044578</v>
      </c>
      <c r="G31" s="43">
        <v>164</v>
      </c>
      <c r="H31" s="41">
        <v>9</v>
      </c>
      <c r="I31" s="41">
        <f>G31/H31</f>
        <v>18.222222222222221</v>
      </c>
      <c r="J31" s="41">
        <v>4</v>
      </c>
      <c r="K31" s="41">
        <v>3</v>
      </c>
      <c r="L31" s="43">
        <v>29447.53</v>
      </c>
      <c r="M31" s="43">
        <v>4480</v>
      </c>
      <c r="N31" s="39">
        <v>44673</v>
      </c>
      <c r="O31" s="38" t="s">
        <v>48</v>
      </c>
      <c r="P31" s="35"/>
      <c r="Q31" s="56"/>
      <c r="R31" s="56"/>
      <c r="S31" s="87"/>
      <c r="T31" s="56"/>
      <c r="U31" s="34"/>
      <c r="V31" s="57"/>
      <c r="W31" s="57"/>
      <c r="X31" s="7"/>
      <c r="Y31" s="34"/>
      <c r="Z31" s="58"/>
      <c r="AA31" s="34"/>
      <c r="AB31" s="58"/>
      <c r="AC31" s="34"/>
    </row>
    <row r="32" spans="1:29" ht="25.35" customHeight="1">
      <c r="A32" s="37">
        <v>18</v>
      </c>
      <c r="B32" s="44" t="s">
        <v>36</v>
      </c>
      <c r="C32" s="29" t="s">
        <v>554</v>
      </c>
      <c r="D32" s="43">
        <v>575</v>
      </c>
      <c r="E32" s="41" t="s">
        <v>36</v>
      </c>
      <c r="F32" s="41" t="s">
        <v>36</v>
      </c>
      <c r="G32" s="43">
        <v>102</v>
      </c>
      <c r="H32" s="41">
        <v>6</v>
      </c>
      <c r="I32" s="41">
        <f>G32/H32</f>
        <v>17</v>
      </c>
      <c r="J32" s="41">
        <v>3</v>
      </c>
      <c r="K32" s="41">
        <v>3</v>
      </c>
      <c r="L32" s="43">
        <v>9849</v>
      </c>
      <c r="M32" s="43">
        <v>1901</v>
      </c>
      <c r="N32" s="39">
        <v>44673</v>
      </c>
      <c r="O32" s="38" t="s">
        <v>81</v>
      </c>
      <c r="P32" s="35"/>
      <c r="Q32" s="56"/>
      <c r="R32" s="56"/>
      <c r="S32" s="87"/>
      <c r="T32" s="56"/>
      <c r="U32" s="34"/>
      <c r="V32" s="57"/>
      <c r="W32" s="57"/>
      <c r="X32" s="7"/>
      <c r="Y32" s="34"/>
      <c r="Z32" s="58"/>
      <c r="AA32" s="34"/>
      <c r="AB32" s="58"/>
      <c r="AC32" s="34"/>
    </row>
    <row r="33" spans="1:29" ht="25.35" customHeight="1">
      <c r="A33" s="37">
        <v>19</v>
      </c>
      <c r="B33" s="37">
        <v>15</v>
      </c>
      <c r="C33" s="29" t="s">
        <v>567</v>
      </c>
      <c r="D33" s="43">
        <v>120.4</v>
      </c>
      <c r="E33" s="41">
        <v>2717.3</v>
      </c>
      <c r="F33" s="47">
        <f>(D33-E33)/E33</f>
        <v>-0.95569131122805728</v>
      </c>
      <c r="G33" s="43">
        <v>23</v>
      </c>
      <c r="H33" s="41">
        <v>3</v>
      </c>
      <c r="I33" s="41">
        <f>G33/H33</f>
        <v>7.666666666666667</v>
      </c>
      <c r="J33" s="41">
        <v>3</v>
      </c>
      <c r="K33" s="41">
        <v>2</v>
      </c>
      <c r="L33" s="43">
        <v>4268</v>
      </c>
      <c r="M33" s="43">
        <v>689</v>
      </c>
      <c r="N33" s="39">
        <v>44680</v>
      </c>
      <c r="O33" s="38" t="s">
        <v>50</v>
      </c>
      <c r="P33" s="35"/>
      <c r="Q33" s="56"/>
      <c r="R33" s="56"/>
      <c r="S33" s="87"/>
      <c r="T33" s="56"/>
      <c r="U33" s="34"/>
      <c r="V33" s="57"/>
      <c r="W33" s="57"/>
      <c r="X33" s="7"/>
      <c r="Y33" s="34"/>
      <c r="Z33" s="58"/>
      <c r="AA33" s="34"/>
      <c r="AB33" s="58"/>
      <c r="AC33" s="34"/>
    </row>
    <row r="34" spans="1:29" ht="25.35" customHeight="1">
      <c r="A34" s="37">
        <v>20</v>
      </c>
      <c r="B34" s="64">
        <v>23</v>
      </c>
      <c r="C34" s="29" t="s">
        <v>94</v>
      </c>
      <c r="D34" s="43">
        <v>52</v>
      </c>
      <c r="E34" s="41">
        <v>299.5</v>
      </c>
      <c r="F34" s="47">
        <f>(D34-E34)/E34</f>
        <v>-0.82637729549248751</v>
      </c>
      <c r="G34" s="43">
        <v>10</v>
      </c>
      <c r="H34" s="41">
        <v>1</v>
      </c>
      <c r="I34" s="41">
        <f>G34/H34</f>
        <v>10</v>
      </c>
      <c r="J34" s="41">
        <v>1</v>
      </c>
      <c r="K34" s="41">
        <v>4</v>
      </c>
      <c r="L34" s="43">
        <v>9509</v>
      </c>
      <c r="M34" s="43">
        <v>1719</v>
      </c>
      <c r="N34" s="39">
        <v>44617</v>
      </c>
      <c r="O34" s="38" t="s">
        <v>43</v>
      </c>
      <c r="P34" s="35"/>
      <c r="Q34" s="56"/>
      <c r="R34" s="56"/>
      <c r="S34" s="87"/>
      <c r="T34" s="56"/>
      <c r="V34" s="57"/>
      <c r="W34" s="57"/>
      <c r="X34" s="58"/>
      <c r="Y34" s="26"/>
      <c r="Z34" s="7"/>
      <c r="AA34" s="34"/>
      <c r="AB34" s="58"/>
      <c r="AC34" s="34"/>
    </row>
    <row r="35" spans="1:29" ht="25.35" customHeight="1">
      <c r="A35" s="14"/>
      <c r="B35" s="14"/>
      <c r="C35" s="28" t="s">
        <v>69</v>
      </c>
      <c r="D35" s="36">
        <f>SUM(D23:D34)</f>
        <v>230453.28</v>
      </c>
      <c r="E35" s="36">
        <v>124943.27000000002</v>
      </c>
      <c r="F35" s="67">
        <f>(D35-E35)/E35</f>
        <v>0.8444633312382489</v>
      </c>
      <c r="G35" s="36">
        <f t="shared" ref="G35" si="3">SUM(G23:G34)</f>
        <v>33766</v>
      </c>
      <c r="H35" s="36"/>
      <c r="I35" s="16"/>
      <c r="J35" s="15"/>
      <c r="K35" s="17"/>
      <c r="L35" s="18"/>
      <c r="M35" s="22"/>
      <c r="N35" s="19"/>
      <c r="O35" s="48"/>
      <c r="P35" s="35"/>
      <c r="Y35" s="26"/>
      <c r="AA35" s="7"/>
      <c r="AB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Y36" s="26"/>
      <c r="AA36" s="7"/>
      <c r="AB36" s="34"/>
    </row>
    <row r="37" spans="1:29" ht="25.35" customHeight="1">
      <c r="A37" s="37">
        <v>21</v>
      </c>
      <c r="B37" s="41" t="s">
        <v>36</v>
      </c>
      <c r="C37" s="29" t="s">
        <v>51</v>
      </c>
      <c r="D37" s="43">
        <v>20.5</v>
      </c>
      <c r="E37" s="41" t="s">
        <v>36</v>
      </c>
      <c r="F37" s="41" t="s">
        <v>36</v>
      </c>
      <c r="G37" s="43">
        <v>9</v>
      </c>
      <c r="H37" s="41">
        <v>1</v>
      </c>
      <c r="I37" s="41">
        <f>G37/H37</f>
        <v>9</v>
      </c>
      <c r="J37" s="41">
        <v>1</v>
      </c>
      <c r="K37" s="41">
        <v>7</v>
      </c>
      <c r="L37" s="43">
        <v>16735.52</v>
      </c>
      <c r="M37" s="43">
        <v>3450</v>
      </c>
      <c r="N37" s="39">
        <v>44645</v>
      </c>
      <c r="O37" s="38" t="s">
        <v>48</v>
      </c>
      <c r="P37" s="35"/>
      <c r="Q37" s="56"/>
      <c r="R37" s="56"/>
      <c r="S37" s="56"/>
      <c r="T37" s="56"/>
      <c r="U37" s="57"/>
      <c r="V37" s="57"/>
      <c r="W37" s="58"/>
      <c r="X37" s="34"/>
      <c r="Y37" s="58"/>
      <c r="Z37" s="57"/>
      <c r="AA37" s="7"/>
      <c r="AB37" s="34"/>
    </row>
    <row r="38" spans="1:29" ht="25.35" customHeight="1">
      <c r="A38" s="14"/>
      <c r="B38" s="14"/>
      <c r="C38" s="28" t="s">
        <v>69</v>
      </c>
      <c r="D38" s="36">
        <f>SUM(D35:D37)</f>
        <v>230473.78</v>
      </c>
      <c r="E38" s="36">
        <v>126345.17000000003</v>
      </c>
      <c r="F38" s="67">
        <f t="shared" ref="F38" si="4">(D38-E38)/E38</f>
        <v>0.82415979969792241</v>
      </c>
      <c r="G38" s="36">
        <f>SUM(G35:G37)</f>
        <v>33775</v>
      </c>
      <c r="H38" s="36"/>
      <c r="I38" s="16"/>
      <c r="J38" s="15"/>
      <c r="K38" s="17"/>
      <c r="L38" s="18"/>
      <c r="M38" s="22"/>
      <c r="N38" s="19"/>
      <c r="O38" s="48"/>
    </row>
    <row r="39" spans="1:29" ht="23.1" customHeight="1">
      <c r="R39" s="35"/>
    </row>
    <row r="40" spans="1:29" ht="17.25" customHeight="1">
      <c r="R40" s="35"/>
    </row>
    <row r="41" spans="1:29" ht="20.25" customHeight="1"/>
    <row r="52" spans="16:18">
      <c r="R52" s="35"/>
    </row>
    <row r="56" spans="16:18">
      <c r="P56" s="35"/>
    </row>
    <row r="60" spans="16:18" ht="12" customHeight="1"/>
    <row r="69" spans="23:24">
      <c r="W69" s="7"/>
      <c r="X69" s="7"/>
    </row>
  </sheetData>
  <sortState xmlns:xlrd2="http://schemas.microsoft.com/office/spreadsheetml/2017/richdata2" ref="B13:O37">
    <sortCondition descending="1" ref="D13:D37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479E-ED37-4465-ABEF-720D83AB81B5}">
  <dimension ref="A1:AC74"/>
  <sheetViews>
    <sheetView topLeftCell="A13" zoomScale="60" zoomScaleNormal="60" workbookViewId="0">
      <selection activeCell="A37" sqref="A37:XFD37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3.44140625" style="33" customWidth="1"/>
    <col min="18" max="18" width="8.33203125" style="33" customWidth="1"/>
    <col min="19" max="19" width="9.6640625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6640625" style="33" bestFit="1" customWidth="1"/>
    <col min="25" max="25" width="13.109375" style="33" customWidth="1"/>
    <col min="26" max="26" width="12.5546875" style="33" bestFit="1" customWidth="1"/>
    <col min="27" max="27" width="11" style="33" customWidth="1"/>
    <col min="28" max="28" width="14.88671875" style="33" customWidth="1"/>
    <col min="29" max="16384" width="8.88671875" style="33"/>
  </cols>
  <sheetData>
    <row r="1" spans="1:29" ht="19.5" customHeight="1">
      <c r="E1" s="2" t="s">
        <v>562</v>
      </c>
      <c r="F1" s="2"/>
      <c r="G1" s="2"/>
      <c r="H1" s="2"/>
      <c r="I1" s="2"/>
    </row>
    <row r="2" spans="1:29" ht="19.5" customHeight="1">
      <c r="E2" s="2" t="s">
        <v>563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560</v>
      </c>
      <c r="E6" s="4" t="s">
        <v>556</v>
      </c>
      <c r="F6" s="129"/>
      <c r="G6" s="4" t="s">
        <v>560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91"/>
      <c r="E9" s="91"/>
      <c r="F9" s="128" t="s">
        <v>18</v>
      </c>
      <c r="G9" s="91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AA9" s="34"/>
      <c r="AB9" s="35"/>
    </row>
    <row r="10" spans="1:29" ht="21.6">
      <c r="A10" s="132"/>
      <c r="B10" s="132"/>
      <c r="C10" s="129"/>
      <c r="D10" s="92" t="s">
        <v>561</v>
      </c>
      <c r="E10" s="92" t="s">
        <v>557</v>
      </c>
      <c r="F10" s="129"/>
      <c r="G10" s="92" t="s">
        <v>561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A10" s="34"/>
      <c r="AB10" s="35"/>
    </row>
    <row r="11" spans="1:29">
      <c r="A11" s="132"/>
      <c r="B11" s="132"/>
      <c r="C11" s="129"/>
      <c r="D11" s="92" t="s">
        <v>31</v>
      </c>
      <c r="E11" s="4" t="s">
        <v>31</v>
      </c>
      <c r="F11" s="129"/>
      <c r="G11" s="92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AA11" s="34"/>
      <c r="AB11" s="35"/>
    </row>
    <row r="12" spans="1:29" ht="15.6" customHeight="1" thickBot="1">
      <c r="A12" s="132"/>
      <c r="B12" s="133"/>
      <c r="C12" s="130"/>
      <c r="D12" s="93"/>
      <c r="E12" s="5" t="s">
        <v>16</v>
      </c>
      <c r="F12" s="130"/>
      <c r="G12" s="93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Y12" s="7"/>
      <c r="AA12" s="34"/>
      <c r="AB12" s="58"/>
    </row>
    <row r="13" spans="1:29" ht="25.35" customHeight="1">
      <c r="A13" s="37">
        <v>1</v>
      </c>
      <c r="B13" s="37">
        <v>1</v>
      </c>
      <c r="C13" s="29" t="s">
        <v>548</v>
      </c>
      <c r="D13" s="43">
        <v>22847.17</v>
      </c>
      <c r="E13" s="41">
        <v>68750.789999999994</v>
      </c>
      <c r="F13" s="47">
        <f>(D13-E13)/E13</f>
        <v>-0.66768134591617057</v>
      </c>
      <c r="G13" s="43">
        <v>2968</v>
      </c>
      <c r="H13" s="41">
        <v>102</v>
      </c>
      <c r="I13" s="41">
        <f>G13/H13</f>
        <v>29.098039215686274</v>
      </c>
      <c r="J13" s="41">
        <v>12</v>
      </c>
      <c r="K13" s="41">
        <v>3</v>
      </c>
      <c r="L13" s="43">
        <v>254076.47</v>
      </c>
      <c r="M13" s="43">
        <v>34602</v>
      </c>
      <c r="N13" s="39">
        <v>44666</v>
      </c>
      <c r="O13" s="38" t="s">
        <v>45</v>
      </c>
      <c r="P13" s="35"/>
      <c r="Q13" s="56"/>
      <c r="R13" s="56"/>
      <c r="S13" s="56"/>
      <c r="T13" s="56"/>
      <c r="V13" s="35"/>
      <c r="W13" s="34"/>
      <c r="X13" s="34"/>
      <c r="Y13" s="7"/>
      <c r="Z13" s="7"/>
      <c r="AA13" s="7"/>
      <c r="AB13" s="35"/>
      <c r="AC13" s="34"/>
    </row>
    <row r="14" spans="1:29" ht="25.35" customHeight="1">
      <c r="A14" s="37">
        <v>2</v>
      </c>
      <c r="B14" s="37">
        <v>2</v>
      </c>
      <c r="C14" s="29" t="s">
        <v>35</v>
      </c>
      <c r="D14" s="43">
        <v>16622.32</v>
      </c>
      <c r="E14" s="41">
        <v>45015</v>
      </c>
      <c r="F14" s="47">
        <f>(D14-E14)/E14</f>
        <v>-0.63073819837831835</v>
      </c>
      <c r="G14" s="43">
        <v>3085</v>
      </c>
      <c r="H14" s="41">
        <v>83</v>
      </c>
      <c r="I14" s="41">
        <f>G14/H14</f>
        <v>37.168674698795179</v>
      </c>
      <c r="J14" s="41">
        <v>12</v>
      </c>
      <c r="K14" s="41">
        <v>5</v>
      </c>
      <c r="L14" s="43">
        <v>296888</v>
      </c>
      <c r="M14" s="43">
        <v>57560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34"/>
      <c r="Y14" s="7"/>
      <c r="Z14" s="58"/>
      <c r="AA14" s="34"/>
      <c r="AB14" s="58"/>
      <c r="AC14" s="34"/>
    </row>
    <row r="15" spans="1:29" ht="25.35" customHeight="1">
      <c r="A15" s="37">
        <v>3</v>
      </c>
      <c r="B15" s="37">
        <v>3</v>
      </c>
      <c r="C15" s="29" t="s">
        <v>552</v>
      </c>
      <c r="D15" s="43">
        <v>13400</v>
      </c>
      <c r="E15" s="41">
        <v>21449</v>
      </c>
      <c r="F15" s="47">
        <f>(D15-E15)/E15</f>
        <v>-0.37526224998834445</v>
      </c>
      <c r="G15" s="43">
        <v>1813</v>
      </c>
      <c r="H15" s="41" t="s">
        <v>36</v>
      </c>
      <c r="I15" s="41" t="s">
        <v>36</v>
      </c>
      <c r="J15" s="41">
        <v>11</v>
      </c>
      <c r="K15" s="41">
        <v>2</v>
      </c>
      <c r="L15" s="43">
        <v>44369</v>
      </c>
      <c r="M15" s="43">
        <v>4468</v>
      </c>
      <c r="N15" s="39">
        <v>44673</v>
      </c>
      <c r="O15" s="38" t="s">
        <v>65</v>
      </c>
      <c r="P15" s="35"/>
      <c r="Q15" s="56"/>
      <c r="R15" s="56"/>
      <c r="S15" s="87"/>
      <c r="T15" s="56"/>
      <c r="U15" s="34"/>
      <c r="V15" s="57"/>
      <c r="W15" s="57"/>
      <c r="X15" s="34"/>
      <c r="Y15" s="7"/>
      <c r="Z15" s="58"/>
      <c r="AA15" s="34"/>
      <c r="AB15" s="58"/>
      <c r="AC15" s="34"/>
    </row>
    <row r="16" spans="1:29" ht="25.35" customHeight="1">
      <c r="A16" s="37">
        <v>4</v>
      </c>
      <c r="B16" s="37" t="s">
        <v>34</v>
      </c>
      <c r="C16" s="29" t="s">
        <v>564</v>
      </c>
      <c r="D16" s="43">
        <v>9944</v>
      </c>
      <c r="E16" s="41" t="s">
        <v>36</v>
      </c>
      <c r="F16" s="41" t="s">
        <v>36</v>
      </c>
      <c r="G16" s="43">
        <v>1981</v>
      </c>
      <c r="H16" s="41" t="s">
        <v>36</v>
      </c>
      <c r="I16" s="41" t="s">
        <v>36</v>
      </c>
      <c r="J16" s="41">
        <v>17</v>
      </c>
      <c r="K16" s="41">
        <v>1</v>
      </c>
      <c r="L16" s="43">
        <v>12317</v>
      </c>
      <c r="M16" s="43">
        <v>2427</v>
      </c>
      <c r="N16" s="39">
        <v>44680</v>
      </c>
      <c r="O16" s="38" t="s">
        <v>65</v>
      </c>
      <c r="P16" s="35"/>
      <c r="Q16" s="56"/>
      <c r="R16" s="56"/>
      <c r="S16" s="87"/>
      <c r="T16" s="56"/>
      <c r="U16" s="34"/>
      <c r="V16" s="57"/>
      <c r="W16" s="57"/>
      <c r="X16" s="34"/>
      <c r="Y16" s="7"/>
      <c r="Z16" s="58"/>
      <c r="AA16" s="34"/>
      <c r="AB16" s="58"/>
      <c r="AC16" s="34"/>
    </row>
    <row r="17" spans="1:29" ht="25.35" customHeight="1">
      <c r="A17" s="37">
        <v>5</v>
      </c>
      <c r="B17" s="37">
        <v>4</v>
      </c>
      <c r="C17" s="29" t="s">
        <v>536</v>
      </c>
      <c r="D17" s="43">
        <v>9046.42</v>
      </c>
      <c r="E17" s="41">
        <v>18994.099999999999</v>
      </c>
      <c r="F17" s="47">
        <f>(D17-E17)/E17</f>
        <v>-0.52372473557578403</v>
      </c>
      <c r="G17" s="43">
        <v>1331</v>
      </c>
      <c r="H17" s="41">
        <v>42</v>
      </c>
      <c r="I17" s="41">
        <f t="shared" ref="I17:I22" si="0">G17/H17</f>
        <v>31.69047619047619</v>
      </c>
      <c r="J17" s="41">
        <v>8</v>
      </c>
      <c r="K17" s="41">
        <v>4</v>
      </c>
      <c r="L17" s="43">
        <v>144024</v>
      </c>
      <c r="M17" s="43">
        <v>20648</v>
      </c>
      <c r="N17" s="39">
        <v>44659</v>
      </c>
      <c r="O17" s="38" t="s">
        <v>37</v>
      </c>
      <c r="P17" s="35"/>
      <c r="Q17" s="56"/>
      <c r="R17" s="56"/>
      <c r="S17" s="87"/>
      <c r="T17" s="56"/>
      <c r="U17" s="34"/>
      <c r="V17" s="57"/>
      <c r="W17" s="57"/>
      <c r="X17" s="34"/>
      <c r="Y17" s="7"/>
      <c r="Z17" s="58"/>
      <c r="AA17" s="34"/>
      <c r="AB17" s="58"/>
      <c r="AC17" s="34"/>
    </row>
    <row r="18" spans="1:29" ht="25.35" customHeight="1">
      <c r="A18" s="37">
        <v>6</v>
      </c>
      <c r="B18" s="37">
        <v>9</v>
      </c>
      <c r="C18" s="29" t="s">
        <v>537</v>
      </c>
      <c r="D18" s="43">
        <v>7672.36</v>
      </c>
      <c r="E18" s="41">
        <v>12245.35</v>
      </c>
      <c r="F18" s="47">
        <f>(D18-E18)/E18</f>
        <v>-0.37344706357923624</v>
      </c>
      <c r="G18" s="43">
        <v>1829</v>
      </c>
      <c r="H18" s="41">
        <v>53</v>
      </c>
      <c r="I18" s="41">
        <f t="shared" si="0"/>
        <v>34.509433962264154</v>
      </c>
      <c r="J18" s="41">
        <v>14</v>
      </c>
      <c r="K18" s="41">
        <v>4</v>
      </c>
      <c r="L18" s="43">
        <v>98049.919999999998</v>
      </c>
      <c r="M18" s="43">
        <v>22811</v>
      </c>
      <c r="N18" s="39">
        <v>44659</v>
      </c>
      <c r="O18" s="38" t="s">
        <v>48</v>
      </c>
      <c r="P18" s="35"/>
      <c r="Q18" s="56"/>
      <c r="R18" s="56"/>
      <c r="S18" s="87"/>
      <c r="T18" s="56"/>
      <c r="U18" s="34"/>
      <c r="V18" s="57"/>
      <c r="W18" s="57"/>
      <c r="X18" s="34"/>
      <c r="Y18" s="7"/>
      <c r="Z18" s="58"/>
      <c r="AA18" s="34"/>
      <c r="AB18" s="58"/>
      <c r="AC18" s="34"/>
    </row>
    <row r="19" spans="1:29" ht="25.35" customHeight="1">
      <c r="A19" s="37">
        <v>7</v>
      </c>
      <c r="B19" s="37" t="s">
        <v>34</v>
      </c>
      <c r="C19" s="29" t="s">
        <v>565</v>
      </c>
      <c r="D19" s="43">
        <v>6633.61</v>
      </c>
      <c r="E19" s="41" t="s">
        <v>36</v>
      </c>
      <c r="F19" s="41" t="s">
        <v>36</v>
      </c>
      <c r="G19" s="43">
        <v>1051</v>
      </c>
      <c r="H19" s="41">
        <v>52</v>
      </c>
      <c r="I19" s="41">
        <f t="shared" si="0"/>
        <v>20.21153846153846</v>
      </c>
      <c r="J19" s="41">
        <v>17</v>
      </c>
      <c r="K19" s="41">
        <v>1</v>
      </c>
      <c r="L19" s="43">
        <v>6633.61</v>
      </c>
      <c r="M19" s="43">
        <v>1051</v>
      </c>
      <c r="N19" s="39">
        <v>44680</v>
      </c>
      <c r="O19" s="38" t="s">
        <v>68</v>
      </c>
      <c r="P19" s="35"/>
      <c r="Q19" s="56"/>
      <c r="R19" s="56"/>
      <c r="S19" s="87"/>
      <c r="T19" s="56"/>
      <c r="U19" s="34"/>
      <c r="V19" s="57"/>
      <c r="W19" s="57"/>
      <c r="X19" s="34"/>
      <c r="Y19" s="7"/>
      <c r="Z19" s="58"/>
      <c r="AA19" s="34"/>
      <c r="AB19" s="58"/>
      <c r="AC19" s="34"/>
    </row>
    <row r="20" spans="1:29" ht="25.35" customHeight="1">
      <c r="A20" s="37">
        <v>8</v>
      </c>
      <c r="B20" s="37">
        <v>6</v>
      </c>
      <c r="C20" s="29" t="s">
        <v>40</v>
      </c>
      <c r="D20" s="43">
        <v>5965.93</v>
      </c>
      <c r="E20" s="41">
        <v>16328.17</v>
      </c>
      <c r="F20" s="47">
        <f>(D20-E20)/E20</f>
        <v>-0.63462347587022916</v>
      </c>
      <c r="G20" s="43">
        <v>1129</v>
      </c>
      <c r="H20" s="41">
        <v>39</v>
      </c>
      <c r="I20" s="41">
        <f t="shared" si="0"/>
        <v>28.948717948717949</v>
      </c>
      <c r="J20" s="41">
        <v>9</v>
      </c>
      <c r="K20" s="41">
        <v>8</v>
      </c>
      <c r="L20" s="43">
        <v>239941</v>
      </c>
      <c r="M20" s="43">
        <v>48168</v>
      </c>
      <c r="N20" s="39">
        <v>44631</v>
      </c>
      <c r="O20" s="38" t="s">
        <v>41</v>
      </c>
      <c r="P20" s="35"/>
      <c r="Q20" s="56"/>
      <c r="R20" s="56"/>
      <c r="S20" s="87"/>
      <c r="T20" s="58"/>
      <c r="U20" s="34"/>
      <c r="V20" s="57"/>
      <c r="W20" s="57"/>
      <c r="X20" s="34"/>
      <c r="Y20" s="7"/>
      <c r="Z20" s="58"/>
      <c r="AA20" s="34"/>
      <c r="AB20" s="58"/>
      <c r="AC20" s="34"/>
    </row>
    <row r="21" spans="1:29" ht="25.35" customHeight="1">
      <c r="A21" s="37">
        <v>9</v>
      </c>
      <c r="B21" s="37" t="s">
        <v>34</v>
      </c>
      <c r="C21" s="29" t="s">
        <v>566</v>
      </c>
      <c r="D21" s="43">
        <v>5807.91</v>
      </c>
      <c r="E21" s="41" t="s">
        <v>36</v>
      </c>
      <c r="F21" s="41" t="s">
        <v>36</v>
      </c>
      <c r="G21" s="43">
        <v>885</v>
      </c>
      <c r="H21" s="41">
        <v>74</v>
      </c>
      <c r="I21" s="41">
        <f t="shared" si="0"/>
        <v>11.95945945945946</v>
      </c>
      <c r="J21" s="41">
        <v>16</v>
      </c>
      <c r="K21" s="41">
        <v>1</v>
      </c>
      <c r="L21" s="43">
        <v>9667</v>
      </c>
      <c r="M21" s="43">
        <v>1367</v>
      </c>
      <c r="N21" s="39">
        <v>44680</v>
      </c>
      <c r="O21" s="38" t="s">
        <v>43</v>
      </c>
      <c r="P21" s="35"/>
      <c r="Q21" s="56"/>
      <c r="R21" s="56"/>
      <c r="S21" s="87"/>
      <c r="T21" s="56"/>
      <c r="U21" s="34"/>
      <c r="V21" s="57"/>
      <c r="W21" s="57"/>
      <c r="X21" s="34"/>
      <c r="Y21" s="7"/>
      <c r="Z21" s="58"/>
      <c r="AA21" s="34"/>
      <c r="AB21" s="58"/>
      <c r="AC21" s="34"/>
    </row>
    <row r="22" spans="1:29" ht="25.35" customHeight="1">
      <c r="A22" s="37">
        <v>10</v>
      </c>
      <c r="B22" s="37">
        <v>7</v>
      </c>
      <c r="C22" s="29" t="s">
        <v>550</v>
      </c>
      <c r="D22" s="43">
        <v>5732.16</v>
      </c>
      <c r="E22" s="41">
        <v>15983.33</v>
      </c>
      <c r="F22" s="47">
        <f>(D22-E22)/E22</f>
        <v>-0.64136634856441055</v>
      </c>
      <c r="G22" s="43">
        <v>822</v>
      </c>
      <c r="H22" s="41">
        <v>27</v>
      </c>
      <c r="I22" s="41">
        <f t="shared" si="0"/>
        <v>30.444444444444443</v>
      </c>
      <c r="J22" s="41">
        <v>10</v>
      </c>
      <c r="K22" s="41">
        <v>3</v>
      </c>
      <c r="L22" s="43">
        <v>57402</v>
      </c>
      <c r="M22" s="43">
        <v>8784</v>
      </c>
      <c r="N22" s="39">
        <v>44666</v>
      </c>
      <c r="O22" s="38" t="s">
        <v>43</v>
      </c>
      <c r="P22" s="35"/>
      <c r="Q22" s="56"/>
      <c r="R22" s="56"/>
      <c r="S22" s="87"/>
      <c r="T22" s="56"/>
      <c r="U22" s="34"/>
      <c r="V22" s="57"/>
      <c r="W22" s="57"/>
      <c r="X22" s="34"/>
      <c r="Y22" s="7"/>
      <c r="Z22" s="58"/>
      <c r="AA22" s="34"/>
      <c r="AB22" s="58"/>
      <c r="AC22" s="34"/>
    </row>
    <row r="23" spans="1:29" ht="25.35" customHeight="1">
      <c r="A23" s="14"/>
      <c r="B23" s="14"/>
      <c r="C23" s="28" t="s">
        <v>53</v>
      </c>
      <c r="D23" s="36">
        <f>SUM(D13:D22)</f>
        <v>103671.88</v>
      </c>
      <c r="E23" s="36">
        <v>242598.03999999998</v>
      </c>
      <c r="F23" s="67">
        <f>(D23-E23)/E23</f>
        <v>-0.57265986155535298</v>
      </c>
      <c r="G23" s="36">
        <f>SUM(G13:G22)</f>
        <v>16894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AA23" s="7"/>
      <c r="AB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AA24" s="7"/>
      <c r="AB24" s="34"/>
    </row>
    <row r="25" spans="1:29" ht="25.35" customHeight="1">
      <c r="A25" s="37">
        <v>11</v>
      </c>
      <c r="B25" s="37">
        <v>10</v>
      </c>
      <c r="C25" s="29" t="s">
        <v>42</v>
      </c>
      <c r="D25" s="43">
        <v>5023.3</v>
      </c>
      <c r="E25" s="41">
        <v>11874.28</v>
      </c>
      <c r="F25" s="47">
        <f>(D25-E25)/E25</f>
        <v>-0.57695961355130587</v>
      </c>
      <c r="G25" s="43">
        <v>956</v>
      </c>
      <c r="H25" s="41">
        <v>28</v>
      </c>
      <c r="I25" s="41">
        <f>G25/H25</f>
        <v>34.142857142857146</v>
      </c>
      <c r="J25" s="41">
        <v>8</v>
      </c>
      <c r="K25" s="41">
        <v>7</v>
      </c>
      <c r="L25" s="43">
        <v>149127</v>
      </c>
      <c r="M25" s="43">
        <v>29715</v>
      </c>
      <c r="N25" s="39">
        <v>44638</v>
      </c>
      <c r="O25" s="38" t="s">
        <v>43</v>
      </c>
      <c r="P25" s="35"/>
      <c r="Q25" s="56"/>
      <c r="R25" s="56"/>
      <c r="S25" s="87"/>
      <c r="T25" s="56"/>
      <c r="U25" s="34"/>
      <c r="V25" s="57"/>
      <c r="W25" s="57"/>
      <c r="X25" s="34"/>
      <c r="Y25" s="7"/>
      <c r="Z25" s="58"/>
      <c r="AA25" s="34"/>
      <c r="AB25" s="58"/>
      <c r="AC25" s="34"/>
    </row>
    <row r="26" spans="1:29" ht="25.35" customHeight="1">
      <c r="A26" s="37">
        <v>12</v>
      </c>
      <c r="B26" s="37">
        <v>8</v>
      </c>
      <c r="C26" s="29" t="s">
        <v>551</v>
      </c>
      <c r="D26" s="43">
        <v>3685.46</v>
      </c>
      <c r="E26" s="41">
        <v>14200.3</v>
      </c>
      <c r="F26" s="47">
        <f>(D26-E26)/E26</f>
        <v>-0.74046604649197556</v>
      </c>
      <c r="G26" s="43">
        <v>563</v>
      </c>
      <c r="H26" s="41">
        <v>26</v>
      </c>
      <c r="I26" s="41">
        <f>G26/H26</f>
        <v>21.653846153846153</v>
      </c>
      <c r="J26" s="41">
        <v>11</v>
      </c>
      <c r="K26" s="41">
        <v>2</v>
      </c>
      <c r="L26" s="43">
        <v>25737.27</v>
      </c>
      <c r="M26" s="43">
        <v>3806</v>
      </c>
      <c r="N26" s="39">
        <v>44673</v>
      </c>
      <c r="O26" s="38" t="s">
        <v>48</v>
      </c>
      <c r="P26" s="35"/>
      <c r="Q26" s="56"/>
      <c r="R26" s="56"/>
      <c r="S26" s="87"/>
      <c r="T26" s="56"/>
      <c r="U26" s="34"/>
      <c r="V26" s="57"/>
      <c r="W26" s="57"/>
      <c r="X26" s="34"/>
      <c r="Y26" s="7"/>
      <c r="Z26" s="58"/>
      <c r="AA26" s="34"/>
      <c r="AB26" s="58"/>
      <c r="AC26" s="34"/>
    </row>
    <row r="27" spans="1:29" ht="25.35" customHeight="1">
      <c r="A27" s="37">
        <v>13</v>
      </c>
      <c r="B27" s="37">
        <v>5</v>
      </c>
      <c r="C27" s="29" t="s">
        <v>553</v>
      </c>
      <c r="D27" s="43">
        <v>3257.27</v>
      </c>
      <c r="E27" s="41">
        <v>17757.72</v>
      </c>
      <c r="F27" s="47">
        <f>(D27-E27)/E27</f>
        <v>-0.81657160941832618</v>
      </c>
      <c r="G27" s="43">
        <v>659</v>
      </c>
      <c r="H27" s="41">
        <v>78</v>
      </c>
      <c r="I27" s="41">
        <f>G27/H27</f>
        <v>8.4487179487179489</v>
      </c>
      <c r="J27" s="41">
        <v>11</v>
      </c>
      <c r="K27" s="41">
        <v>2</v>
      </c>
      <c r="L27" s="43">
        <v>28033.31</v>
      </c>
      <c r="M27" s="43">
        <v>5919</v>
      </c>
      <c r="N27" s="39">
        <v>44673</v>
      </c>
      <c r="O27" s="38" t="s">
        <v>129</v>
      </c>
      <c r="P27" s="35"/>
      <c r="Q27" s="56"/>
      <c r="R27" s="56"/>
      <c r="S27" s="87"/>
      <c r="T27" s="56"/>
      <c r="U27" s="34"/>
      <c r="V27" s="57"/>
      <c r="W27" s="57"/>
      <c r="X27" s="34"/>
      <c r="Y27" s="7"/>
      <c r="Z27" s="58"/>
      <c r="AA27" s="34"/>
      <c r="AB27" s="58"/>
      <c r="AC27" s="34"/>
    </row>
    <row r="28" spans="1:29" ht="25.35" customHeight="1">
      <c r="A28" s="37">
        <v>14</v>
      </c>
      <c r="B28" s="61">
        <v>11</v>
      </c>
      <c r="C28" s="29" t="s">
        <v>549</v>
      </c>
      <c r="D28" s="43">
        <v>3159</v>
      </c>
      <c r="E28" s="41">
        <v>11572</v>
      </c>
      <c r="F28" s="47">
        <f>(D28-E28)/E28</f>
        <v>-0.72701348081576223</v>
      </c>
      <c r="G28" s="43">
        <v>436</v>
      </c>
      <c r="H28" s="41" t="s">
        <v>36</v>
      </c>
      <c r="I28" s="41" t="s">
        <v>36</v>
      </c>
      <c r="J28" s="41">
        <v>6</v>
      </c>
      <c r="K28" s="41">
        <v>3</v>
      </c>
      <c r="L28" s="43">
        <v>43718</v>
      </c>
      <c r="M28" s="43">
        <v>6524</v>
      </c>
      <c r="N28" s="39">
        <v>44666</v>
      </c>
      <c r="O28" s="38" t="s">
        <v>65</v>
      </c>
      <c r="P28" s="35"/>
      <c r="Q28" s="56"/>
      <c r="R28" s="56"/>
      <c r="S28" s="56"/>
      <c r="T28" s="56"/>
      <c r="U28" s="57"/>
      <c r="V28" s="57"/>
      <c r="W28" s="58"/>
      <c r="X28" s="58"/>
      <c r="Y28" s="34"/>
      <c r="Z28" s="57"/>
      <c r="AA28" s="7"/>
      <c r="AB28" s="34"/>
    </row>
    <row r="29" spans="1:29" ht="25.35" customHeight="1">
      <c r="A29" s="37">
        <v>15</v>
      </c>
      <c r="B29" s="61" t="s">
        <v>34</v>
      </c>
      <c r="C29" s="29" t="s">
        <v>567</v>
      </c>
      <c r="D29" s="43">
        <v>2717.3</v>
      </c>
      <c r="E29" s="41" t="s">
        <v>36</v>
      </c>
      <c r="F29" s="41" t="s">
        <v>36</v>
      </c>
      <c r="G29" s="43">
        <v>418</v>
      </c>
      <c r="H29" s="41">
        <v>53</v>
      </c>
      <c r="I29" s="41">
        <f t="shared" ref="I29:I34" si="1">G29/H29</f>
        <v>7.8867924528301883</v>
      </c>
      <c r="J29" s="41">
        <v>16</v>
      </c>
      <c r="K29" s="41">
        <v>1</v>
      </c>
      <c r="L29" s="43">
        <v>2717</v>
      </c>
      <c r="M29" s="43">
        <v>418</v>
      </c>
      <c r="N29" s="39">
        <v>44680</v>
      </c>
      <c r="O29" s="38" t="s">
        <v>50</v>
      </c>
      <c r="P29" s="35"/>
      <c r="Q29" s="56"/>
      <c r="R29" s="56"/>
      <c r="S29" s="56"/>
      <c r="V29" s="34"/>
      <c r="W29" s="26"/>
      <c r="X29" s="34"/>
      <c r="Y29" s="7"/>
      <c r="Z29" s="35"/>
      <c r="AA29" s="34"/>
      <c r="AC29" s="34"/>
    </row>
    <row r="30" spans="1:29" ht="25.35" customHeight="1">
      <c r="A30" s="37">
        <v>16</v>
      </c>
      <c r="B30" s="61" t="s">
        <v>34</v>
      </c>
      <c r="C30" s="29" t="s">
        <v>568</v>
      </c>
      <c r="D30" s="43">
        <v>1197</v>
      </c>
      <c r="E30" s="41" t="s">
        <v>36</v>
      </c>
      <c r="F30" s="41" t="s">
        <v>36</v>
      </c>
      <c r="G30" s="43">
        <v>258</v>
      </c>
      <c r="H30" s="41">
        <v>5</v>
      </c>
      <c r="I30" s="41">
        <f t="shared" si="1"/>
        <v>51.6</v>
      </c>
      <c r="J30" s="41">
        <v>4</v>
      </c>
      <c r="K30" s="41">
        <v>1</v>
      </c>
      <c r="L30" s="43">
        <v>1197</v>
      </c>
      <c r="M30" s="43">
        <v>258</v>
      </c>
      <c r="N30" s="39">
        <v>44680</v>
      </c>
      <c r="O30" s="38" t="s">
        <v>119</v>
      </c>
      <c r="P30" s="35"/>
      <c r="Q30" s="56"/>
      <c r="R30" s="56"/>
      <c r="S30" s="56"/>
      <c r="T30" s="56"/>
      <c r="U30" s="57"/>
      <c r="V30" s="57"/>
      <c r="W30" s="57"/>
      <c r="X30" s="34"/>
      <c r="Y30" s="58"/>
      <c r="Z30" s="58"/>
      <c r="AA30" s="7"/>
      <c r="AB30" s="34"/>
    </row>
    <row r="31" spans="1:29" ht="25.35" customHeight="1">
      <c r="A31" s="37">
        <v>17</v>
      </c>
      <c r="B31" s="61">
        <v>15</v>
      </c>
      <c r="C31" s="29" t="s">
        <v>44</v>
      </c>
      <c r="D31" s="43">
        <v>884.9</v>
      </c>
      <c r="E31" s="41">
        <v>3094.49</v>
      </c>
      <c r="F31" s="47">
        <f>(D31-E31)/E31</f>
        <v>-0.71404011646507171</v>
      </c>
      <c r="G31" s="43">
        <v>138</v>
      </c>
      <c r="H31" s="41">
        <v>7</v>
      </c>
      <c r="I31" s="41">
        <f t="shared" si="1"/>
        <v>19.714285714285715</v>
      </c>
      <c r="J31" s="41">
        <v>2</v>
      </c>
      <c r="K31" s="41">
        <v>9</v>
      </c>
      <c r="L31" s="43">
        <v>367359.73</v>
      </c>
      <c r="M31" s="43">
        <v>52496</v>
      </c>
      <c r="N31" s="39">
        <v>44624</v>
      </c>
      <c r="O31" s="38" t="s">
        <v>45</v>
      </c>
      <c r="P31" s="35"/>
      <c r="Q31" s="56"/>
      <c r="R31" s="56"/>
      <c r="S31" s="87"/>
      <c r="T31" s="56"/>
      <c r="V31" s="57"/>
      <c r="W31" s="57"/>
      <c r="X31" s="34"/>
      <c r="Y31" s="7"/>
      <c r="Z31" s="58"/>
      <c r="AA31" s="58"/>
      <c r="AB31" s="34"/>
      <c r="AC31" s="34"/>
    </row>
    <row r="32" spans="1:29" ht="25.35" customHeight="1">
      <c r="A32" s="37">
        <v>18</v>
      </c>
      <c r="B32" s="37">
        <v>14</v>
      </c>
      <c r="C32" s="29" t="s">
        <v>538</v>
      </c>
      <c r="D32" s="43">
        <v>498</v>
      </c>
      <c r="E32" s="41">
        <v>3296.34</v>
      </c>
      <c r="F32" s="47">
        <f>(D32-E32)/E32</f>
        <v>-0.84892335135331909</v>
      </c>
      <c r="G32" s="43">
        <v>91</v>
      </c>
      <c r="H32" s="41">
        <v>5</v>
      </c>
      <c r="I32" s="41">
        <f t="shared" si="1"/>
        <v>18.2</v>
      </c>
      <c r="J32" s="41">
        <v>4</v>
      </c>
      <c r="K32" s="41">
        <v>3</v>
      </c>
      <c r="L32" s="43">
        <v>37368.660000000003</v>
      </c>
      <c r="M32" s="43">
        <v>6621</v>
      </c>
      <c r="N32" s="39">
        <v>44659</v>
      </c>
      <c r="O32" s="38" t="s">
        <v>539</v>
      </c>
      <c r="P32" s="35"/>
      <c r="Q32" s="56"/>
      <c r="R32" s="56"/>
      <c r="S32" s="87"/>
      <c r="T32" s="56"/>
      <c r="U32" s="34"/>
      <c r="V32" s="57"/>
      <c r="W32" s="57"/>
      <c r="X32" s="34"/>
      <c r="Y32" s="7"/>
      <c r="Z32" s="58"/>
      <c r="AA32" s="34"/>
      <c r="AB32" s="58"/>
      <c r="AC32" s="34"/>
    </row>
    <row r="33" spans="1:29" ht="25.35" customHeight="1">
      <c r="A33" s="37">
        <v>19</v>
      </c>
      <c r="B33" s="37">
        <v>16</v>
      </c>
      <c r="C33" s="29" t="s">
        <v>46</v>
      </c>
      <c r="D33" s="43">
        <v>459.16</v>
      </c>
      <c r="E33" s="41">
        <v>1661.07</v>
      </c>
      <c r="F33" s="47">
        <f>(D33-E33)/E33</f>
        <v>-0.7235757674270199</v>
      </c>
      <c r="G33" s="43">
        <v>77</v>
      </c>
      <c r="H33" s="41">
        <v>4</v>
      </c>
      <c r="I33" s="41">
        <f t="shared" si="1"/>
        <v>19.25</v>
      </c>
      <c r="J33" s="41">
        <v>2</v>
      </c>
      <c r="K33" s="41">
        <v>11</v>
      </c>
      <c r="L33" s="43">
        <v>247232.75</v>
      </c>
      <c r="M33" s="43">
        <v>36072</v>
      </c>
      <c r="N33" s="39">
        <v>44610</v>
      </c>
      <c r="O33" s="38" t="s">
        <v>39</v>
      </c>
      <c r="P33" s="35"/>
      <c r="Q33" s="56"/>
      <c r="R33" s="56"/>
      <c r="S33" s="87"/>
      <c r="T33" s="56"/>
      <c r="U33" s="34"/>
      <c r="V33" s="57"/>
      <c r="W33" s="57"/>
      <c r="X33" s="34"/>
      <c r="Y33" s="7"/>
      <c r="Z33" s="58"/>
      <c r="AA33" s="34"/>
      <c r="AB33" s="58"/>
      <c r="AC33" s="34"/>
    </row>
    <row r="34" spans="1:29" ht="25.35" customHeight="1">
      <c r="A34" s="37">
        <v>20</v>
      </c>
      <c r="B34" s="61">
        <v>12</v>
      </c>
      <c r="C34" s="29" t="s">
        <v>555</v>
      </c>
      <c r="D34" s="43">
        <v>390</v>
      </c>
      <c r="E34" s="41">
        <v>6349.5</v>
      </c>
      <c r="F34" s="47">
        <f>(D34-E34)/E34</f>
        <v>-0.93857784077486417</v>
      </c>
      <c r="G34" s="43">
        <v>79</v>
      </c>
      <c r="H34" s="41">
        <v>2</v>
      </c>
      <c r="I34" s="41">
        <f t="shared" si="1"/>
        <v>39.5</v>
      </c>
      <c r="J34" s="41">
        <v>2</v>
      </c>
      <c r="K34" s="41">
        <v>2</v>
      </c>
      <c r="L34" s="43">
        <v>7981</v>
      </c>
      <c r="M34" s="43">
        <v>1136</v>
      </c>
      <c r="N34" s="39">
        <v>44673</v>
      </c>
      <c r="O34" s="38" t="s">
        <v>119</v>
      </c>
      <c r="P34" s="35"/>
      <c r="Q34" s="56"/>
      <c r="R34" s="56"/>
      <c r="S34" s="56"/>
      <c r="T34" s="56"/>
      <c r="U34" s="57"/>
      <c r="V34" s="57"/>
      <c r="W34" s="57"/>
      <c r="X34" s="7"/>
      <c r="Y34" s="34"/>
      <c r="Z34" s="58"/>
      <c r="AA34" s="58"/>
      <c r="AB34" s="34"/>
    </row>
    <row r="35" spans="1:29" ht="25.35" customHeight="1">
      <c r="A35" s="14"/>
      <c r="B35" s="14"/>
      <c r="C35" s="28" t="s">
        <v>69</v>
      </c>
      <c r="D35" s="36">
        <f>SUM(D23:D34)</f>
        <v>124943.27000000002</v>
      </c>
      <c r="E35" s="36">
        <v>275132.49</v>
      </c>
      <c r="F35" s="67">
        <f>(D35-E35)/E35</f>
        <v>-0.5458796233043941</v>
      </c>
      <c r="G35" s="36">
        <f>SUM(G23:G34)</f>
        <v>20569</v>
      </c>
      <c r="H35" s="36"/>
      <c r="I35" s="16"/>
      <c r="J35" s="15"/>
      <c r="K35" s="17"/>
      <c r="L35" s="18"/>
      <c r="M35" s="22"/>
      <c r="N35" s="19"/>
      <c r="O35" s="48"/>
      <c r="P35" s="35"/>
      <c r="X35" s="26"/>
      <c r="AA35" s="7"/>
      <c r="AB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X36" s="26"/>
      <c r="AA36" s="7"/>
      <c r="AB36" s="34"/>
    </row>
    <row r="37" spans="1:29" ht="25.35" customHeight="1">
      <c r="A37" s="37">
        <v>21</v>
      </c>
      <c r="B37" s="44" t="s">
        <v>36</v>
      </c>
      <c r="C37" s="29" t="s">
        <v>58</v>
      </c>
      <c r="D37" s="43">
        <v>370</v>
      </c>
      <c r="E37" s="41" t="s">
        <v>36</v>
      </c>
      <c r="F37" s="41" t="s">
        <v>36</v>
      </c>
      <c r="G37" s="43">
        <v>85</v>
      </c>
      <c r="H37" s="41">
        <v>4</v>
      </c>
      <c r="I37" s="41">
        <f t="shared" ref="I37:I42" si="2">G37/H37</f>
        <v>21.25</v>
      </c>
      <c r="J37" s="41">
        <v>2</v>
      </c>
      <c r="K37" s="41" t="s">
        <v>36</v>
      </c>
      <c r="L37" s="43">
        <v>140250.45000000001</v>
      </c>
      <c r="M37" s="43">
        <v>23548</v>
      </c>
      <c r="N37" s="39">
        <v>44610</v>
      </c>
      <c r="O37" s="38" t="s">
        <v>59</v>
      </c>
      <c r="P37" s="35"/>
      <c r="Q37" s="56"/>
      <c r="R37" s="56"/>
      <c r="S37" s="87"/>
      <c r="T37" s="56"/>
      <c r="U37" s="34"/>
      <c r="V37" s="57"/>
      <c r="W37" s="57"/>
      <c r="X37" s="34"/>
      <c r="Y37" s="7"/>
      <c r="Z37" s="58"/>
      <c r="AA37" s="34"/>
      <c r="AB37" s="58"/>
      <c r="AC37" s="34"/>
    </row>
    <row r="38" spans="1:29" ht="25.35" customHeight="1">
      <c r="A38" s="37">
        <v>22</v>
      </c>
      <c r="B38" s="37">
        <v>21</v>
      </c>
      <c r="C38" s="29" t="s">
        <v>67</v>
      </c>
      <c r="D38" s="43">
        <v>337.1</v>
      </c>
      <c r="E38" s="41">
        <v>133.6</v>
      </c>
      <c r="F38" s="47">
        <f>(D38-E38)/E38</f>
        <v>1.5232035928143715</v>
      </c>
      <c r="G38" s="43">
        <v>74</v>
      </c>
      <c r="H38" s="41">
        <v>3</v>
      </c>
      <c r="I38" s="41">
        <f t="shared" si="2"/>
        <v>24.666666666666668</v>
      </c>
      <c r="J38" s="41">
        <v>2</v>
      </c>
      <c r="K38" s="41">
        <v>11</v>
      </c>
      <c r="L38" s="43">
        <v>62071.040000000001</v>
      </c>
      <c r="M38" s="43">
        <v>12907</v>
      </c>
      <c r="N38" s="39">
        <v>44610</v>
      </c>
      <c r="O38" s="38" t="s">
        <v>68</v>
      </c>
      <c r="P38" s="35"/>
      <c r="Q38" s="56"/>
      <c r="R38" s="56"/>
      <c r="S38" s="87"/>
      <c r="T38" s="56"/>
      <c r="U38" s="34"/>
      <c r="V38" s="57"/>
      <c r="W38" s="57"/>
      <c r="X38" s="34"/>
      <c r="Y38" s="7"/>
      <c r="Z38" s="58"/>
      <c r="AA38" s="34"/>
      <c r="AB38" s="58"/>
      <c r="AC38" s="34"/>
    </row>
    <row r="39" spans="1:29" ht="25.35" customHeight="1">
      <c r="A39" s="37">
        <v>23</v>
      </c>
      <c r="B39" s="44" t="s">
        <v>36</v>
      </c>
      <c r="C39" s="29" t="s">
        <v>63</v>
      </c>
      <c r="D39" s="43">
        <v>322.5</v>
      </c>
      <c r="E39" s="41" t="s">
        <v>36</v>
      </c>
      <c r="F39" s="41" t="s">
        <v>36</v>
      </c>
      <c r="G39" s="43">
        <v>86</v>
      </c>
      <c r="H39" s="41">
        <v>1</v>
      </c>
      <c r="I39" s="41">
        <f t="shared" si="2"/>
        <v>86</v>
      </c>
      <c r="J39" s="41">
        <v>1</v>
      </c>
      <c r="K39" s="41" t="s">
        <v>36</v>
      </c>
      <c r="L39" s="43">
        <v>30136.53</v>
      </c>
      <c r="M39" s="43">
        <v>4940</v>
      </c>
      <c r="N39" s="39">
        <v>44631</v>
      </c>
      <c r="O39" s="38" t="s">
        <v>48</v>
      </c>
      <c r="P39" s="35"/>
      <c r="Q39" s="56"/>
      <c r="R39" s="56"/>
      <c r="S39" s="87"/>
      <c r="T39" s="56"/>
      <c r="V39" s="57"/>
      <c r="W39" s="57"/>
      <c r="X39" s="34"/>
      <c r="Y39" s="7"/>
      <c r="Z39" s="58"/>
      <c r="AA39" s="34"/>
      <c r="AB39" s="58"/>
      <c r="AC39" s="34"/>
    </row>
    <row r="40" spans="1:29" ht="25.35" customHeight="1">
      <c r="A40" s="37">
        <v>24</v>
      </c>
      <c r="B40" s="37">
        <v>17</v>
      </c>
      <c r="C40" s="29" t="s">
        <v>38</v>
      </c>
      <c r="D40" s="43">
        <v>233.3</v>
      </c>
      <c r="E40" s="41">
        <v>1636.55</v>
      </c>
      <c r="F40" s="47">
        <f>(D40-E40)/E40</f>
        <v>-0.85744401332070519</v>
      </c>
      <c r="G40" s="43">
        <v>34</v>
      </c>
      <c r="H40" s="41">
        <v>2</v>
      </c>
      <c r="I40" s="41">
        <f t="shared" si="2"/>
        <v>17</v>
      </c>
      <c r="J40" s="41">
        <v>1</v>
      </c>
      <c r="K40" s="41">
        <v>5</v>
      </c>
      <c r="L40" s="43">
        <v>98853.03</v>
      </c>
      <c r="M40" s="43">
        <v>13869</v>
      </c>
      <c r="N40" s="39">
        <v>44652</v>
      </c>
      <c r="O40" s="38" t="s">
        <v>39</v>
      </c>
      <c r="P40" s="35"/>
      <c r="Q40" s="56"/>
      <c r="R40" s="56"/>
      <c r="S40" s="87"/>
      <c r="T40" s="56"/>
      <c r="V40" s="57"/>
      <c r="W40" s="57"/>
      <c r="X40" s="34"/>
      <c r="Y40" s="7"/>
      <c r="Z40" s="58"/>
      <c r="AA40" s="34"/>
      <c r="AB40" s="58"/>
      <c r="AC40" s="34"/>
    </row>
    <row r="41" spans="1:29" ht="25.35" customHeight="1">
      <c r="A41" s="37">
        <v>25</v>
      </c>
      <c r="B41" s="37">
        <v>22</v>
      </c>
      <c r="C41" s="29" t="s">
        <v>118</v>
      </c>
      <c r="D41" s="43">
        <v>75</v>
      </c>
      <c r="E41" s="41">
        <v>974</v>
      </c>
      <c r="F41" s="47">
        <f>(D41-E41)/E41</f>
        <v>-0.9229979466119097</v>
      </c>
      <c r="G41" s="43">
        <v>18</v>
      </c>
      <c r="H41" s="41">
        <v>1</v>
      </c>
      <c r="I41" s="41">
        <f t="shared" si="2"/>
        <v>18</v>
      </c>
      <c r="J41" s="41">
        <v>1</v>
      </c>
      <c r="K41" s="41">
        <v>6</v>
      </c>
      <c r="L41" s="43">
        <v>25553.78</v>
      </c>
      <c r="M41" s="43">
        <v>4262</v>
      </c>
      <c r="N41" s="39">
        <v>44589</v>
      </c>
      <c r="O41" s="38" t="s">
        <v>119</v>
      </c>
      <c r="P41" s="35"/>
      <c r="Q41" s="56"/>
      <c r="R41" s="56"/>
      <c r="S41" s="87"/>
      <c r="T41" s="56"/>
      <c r="V41" s="57"/>
      <c r="W41" s="57"/>
      <c r="X41" s="34"/>
      <c r="Y41" s="7"/>
      <c r="Z41" s="58"/>
      <c r="AA41" s="34"/>
      <c r="AB41" s="58"/>
      <c r="AC41" s="34"/>
    </row>
    <row r="42" spans="1:29" ht="25.35" customHeight="1">
      <c r="A42" s="37">
        <v>26</v>
      </c>
      <c r="B42" s="68">
        <v>18</v>
      </c>
      <c r="C42" s="29" t="s">
        <v>133</v>
      </c>
      <c r="D42" s="43">
        <v>64</v>
      </c>
      <c r="E42" s="41">
        <v>421</v>
      </c>
      <c r="F42" s="47">
        <f>(D42-E42)/E42</f>
        <v>-0.84798099762470314</v>
      </c>
      <c r="G42" s="43">
        <v>16</v>
      </c>
      <c r="H42" s="41">
        <v>1</v>
      </c>
      <c r="I42" s="41">
        <f t="shared" si="2"/>
        <v>16</v>
      </c>
      <c r="J42" s="41">
        <v>1</v>
      </c>
      <c r="K42" s="41" t="s">
        <v>36</v>
      </c>
      <c r="L42" s="43">
        <v>12372.5</v>
      </c>
      <c r="M42" s="43">
        <v>2518</v>
      </c>
      <c r="N42" s="39">
        <v>44533</v>
      </c>
      <c r="O42" s="38" t="s">
        <v>119</v>
      </c>
      <c r="P42" s="35"/>
      <c r="Q42" s="7"/>
      <c r="R42" s="58"/>
      <c r="S42" s="34"/>
      <c r="T42" s="34"/>
    </row>
    <row r="43" spans="1:29" ht="25.35" customHeight="1">
      <c r="A43" s="14"/>
      <c r="B43" s="14"/>
      <c r="C43" s="28" t="s">
        <v>174</v>
      </c>
      <c r="D43" s="36">
        <f>SUM(D35:D42)</f>
        <v>126345.17000000003</v>
      </c>
      <c r="E43" s="36">
        <v>275532.08999999997</v>
      </c>
      <c r="F43" s="67">
        <f>(D43-E43)/E43</f>
        <v>-0.54145025358026333</v>
      </c>
      <c r="G43" s="36">
        <f t="shared" ref="G43" si="3">SUM(G35:G42)</f>
        <v>20882</v>
      </c>
      <c r="H43" s="36"/>
      <c r="I43" s="16"/>
      <c r="J43" s="15"/>
      <c r="K43" s="17"/>
      <c r="L43" s="18"/>
      <c r="M43" s="22"/>
      <c r="N43" s="19"/>
      <c r="O43" s="48"/>
    </row>
    <row r="44" spans="1:29" ht="23.1" customHeight="1">
      <c r="R44" s="35"/>
    </row>
    <row r="45" spans="1:29" ht="17.25" customHeight="1">
      <c r="R45" s="35"/>
    </row>
    <row r="46" spans="1:29" ht="20.25" customHeight="1"/>
    <row r="57" spans="16:18">
      <c r="R57" s="35"/>
    </row>
    <row r="61" spans="16:18">
      <c r="P61" s="35"/>
    </row>
    <row r="65" spans="23:25" ht="12" customHeight="1"/>
    <row r="74" spans="23:25">
      <c r="W74" s="7"/>
      <c r="Y74" s="7"/>
    </row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314E-3046-4099-86AC-4557D04D2EAB}">
  <dimension ref="A1:AC72"/>
  <sheetViews>
    <sheetView zoomScale="60" zoomScaleNormal="60" workbookViewId="0">
      <selection activeCell="A38" sqref="A38:XFD3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3.44140625" style="33" customWidth="1"/>
    <col min="18" max="18" width="8.33203125" style="33" customWidth="1"/>
    <col min="19" max="19" width="9.6640625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6640625" style="33" bestFit="1" customWidth="1"/>
    <col min="25" max="25" width="12.5546875" style="33" bestFit="1" customWidth="1"/>
    <col min="26" max="26" width="13.109375" style="33" customWidth="1"/>
    <col min="27" max="27" width="11" style="33" customWidth="1"/>
    <col min="28" max="28" width="14.88671875" style="33" customWidth="1"/>
    <col min="29" max="16384" width="8.88671875" style="33"/>
  </cols>
  <sheetData>
    <row r="1" spans="1:29" ht="19.5" customHeight="1">
      <c r="E1" s="2" t="s">
        <v>558</v>
      </c>
      <c r="F1" s="2"/>
      <c r="G1" s="2"/>
      <c r="H1" s="2"/>
      <c r="I1" s="2"/>
    </row>
    <row r="2" spans="1:29" ht="19.5" customHeight="1">
      <c r="E2" s="2" t="s">
        <v>559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556</v>
      </c>
      <c r="E6" s="4" t="s">
        <v>556</v>
      </c>
      <c r="F6" s="129"/>
      <c r="G6" s="4" t="s">
        <v>556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88"/>
      <c r="E9" s="88"/>
      <c r="F9" s="128" t="s">
        <v>18</v>
      </c>
      <c r="G9" s="8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AA9" s="34"/>
      <c r="AB9" s="35"/>
    </row>
    <row r="10" spans="1:29" ht="21.6">
      <c r="A10" s="132"/>
      <c r="B10" s="132"/>
      <c r="C10" s="129"/>
      <c r="D10" s="89" t="s">
        <v>557</v>
      </c>
      <c r="E10" s="89" t="s">
        <v>545</v>
      </c>
      <c r="F10" s="129"/>
      <c r="G10" s="89" t="s">
        <v>557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  <c r="AA10" s="34"/>
      <c r="AB10" s="35"/>
    </row>
    <row r="11" spans="1:29">
      <c r="A11" s="132"/>
      <c r="B11" s="132"/>
      <c r="C11" s="129"/>
      <c r="D11" s="89" t="s">
        <v>31</v>
      </c>
      <c r="E11" s="4" t="s">
        <v>31</v>
      </c>
      <c r="F11" s="129"/>
      <c r="G11" s="8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7"/>
      <c r="AA11" s="34"/>
      <c r="AB11" s="35"/>
    </row>
    <row r="12" spans="1:29" ht="15.6" customHeight="1" thickBot="1">
      <c r="A12" s="132"/>
      <c r="B12" s="133"/>
      <c r="C12" s="130"/>
      <c r="D12" s="90"/>
      <c r="E12" s="5" t="s">
        <v>16</v>
      </c>
      <c r="F12" s="130"/>
      <c r="G12" s="9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Z12" s="7"/>
      <c r="AA12" s="34"/>
      <c r="AB12" s="58"/>
    </row>
    <row r="13" spans="1:29" ht="25.35" customHeight="1">
      <c r="A13" s="37">
        <v>1</v>
      </c>
      <c r="B13" s="37">
        <v>1</v>
      </c>
      <c r="C13" s="29" t="s">
        <v>548</v>
      </c>
      <c r="D13" s="43">
        <v>68750.789999999994</v>
      </c>
      <c r="E13" s="41">
        <v>61930.63</v>
      </c>
      <c r="F13" s="47">
        <f>(D13-E13)/E13</f>
        <v>0.1101257972024505</v>
      </c>
      <c r="G13" s="43">
        <v>8960</v>
      </c>
      <c r="H13" s="41">
        <v>122</v>
      </c>
      <c r="I13" s="41">
        <f>G13/H13</f>
        <v>73.442622950819668</v>
      </c>
      <c r="J13" s="41">
        <v>17</v>
      </c>
      <c r="K13" s="41">
        <v>2</v>
      </c>
      <c r="L13" s="43">
        <v>215736.74</v>
      </c>
      <c r="M13" s="43">
        <v>29141</v>
      </c>
      <c r="N13" s="39">
        <v>44666</v>
      </c>
      <c r="O13" s="38" t="s">
        <v>45</v>
      </c>
      <c r="P13" s="35"/>
      <c r="Q13" s="56"/>
      <c r="R13" s="56"/>
      <c r="S13" s="56"/>
      <c r="T13" s="56"/>
      <c r="V13" s="35"/>
      <c r="W13" s="34"/>
      <c r="X13" s="34"/>
      <c r="Y13" s="7"/>
      <c r="Z13" s="7"/>
      <c r="AA13" s="7"/>
      <c r="AB13" s="35"/>
      <c r="AC13" s="34"/>
    </row>
    <row r="14" spans="1:29" ht="25.35" customHeight="1">
      <c r="A14" s="37">
        <v>2</v>
      </c>
      <c r="B14" s="37">
        <v>2</v>
      </c>
      <c r="C14" s="29" t="s">
        <v>35</v>
      </c>
      <c r="D14" s="43">
        <v>45015</v>
      </c>
      <c r="E14" s="41">
        <v>20694.95</v>
      </c>
      <c r="F14" s="47">
        <f>(D14-E14)/E14</f>
        <v>1.1751683381694566</v>
      </c>
      <c r="G14" s="43">
        <v>8539</v>
      </c>
      <c r="H14" s="41">
        <v>110</v>
      </c>
      <c r="I14" s="41">
        <f>G14/H14</f>
        <v>77.627272727272725</v>
      </c>
      <c r="J14" s="41">
        <v>16</v>
      </c>
      <c r="K14" s="41">
        <v>4</v>
      </c>
      <c r="L14" s="43">
        <v>274566</v>
      </c>
      <c r="M14" s="43">
        <v>53230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34"/>
      <c r="Y14" s="58"/>
      <c r="Z14" s="7"/>
      <c r="AA14" s="34"/>
      <c r="AB14" s="58"/>
      <c r="AC14" s="34"/>
    </row>
    <row r="15" spans="1:29" ht="25.35" customHeight="1">
      <c r="A15" s="37">
        <v>3</v>
      </c>
      <c r="B15" s="37" t="s">
        <v>34</v>
      </c>
      <c r="C15" s="29" t="s">
        <v>552</v>
      </c>
      <c r="D15" s="43">
        <v>21449</v>
      </c>
      <c r="E15" s="41" t="s">
        <v>36</v>
      </c>
      <c r="F15" s="41" t="s">
        <v>36</v>
      </c>
      <c r="G15" s="43">
        <v>3054</v>
      </c>
      <c r="H15" s="41" t="s">
        <v>36</v>
      </c>
      <c r="I15" s="41" t="s">
        <v>36</v>
      </c>
      <c r="J15" s="41">
        <v>11</v>
      </c>
      <c r="K15" s="41">
        <v>1</v>
      </c>
      <c r="L15" s="43">
        <v>21449</v>
      </c>
      <c r="M15" s="43">
        <v>3054</v>
      </c>
      <c r="N15" s="39">
        <v>44673</v>
      </c>
      <c r="O15" s="38" t="s">
        <v>65</v>
      </c>
      <c r="P15" s="35"/>
      <c r="Q15" s="56"/>
      <c r="R15" s="56"/>
      <c r="S15" s="87"/>
      <c r="T15" s="56"/>
      <c r="U15" s="34"/>
      <c r="V15" s="57"/>
      <c r="W15" s="57"/>
      <c r="X15" s="34"/>
      <c r="Y15" s="58"/>
      <c r="Z15" s="7"/>
      <c r="AA15" s="34"/>
      <c r="AB15" s="58"/>
      <c r="AC15" s="34"/>
    </row>
    <row r="16" spans="1:29" ht="25.35" customHeight="1">
      <c r="A16" s="37">
        <v>4</v>
      </c>
      <c r="B16" s="37">
        <v>4</v>
      </c>
      <c r="C16" s="29" t="s">
        <v>536</v>
      </c>
      <c r="D16" s="43">
        <v>18994.099999999999</v>
      </c>
      <c r="E16" s="41">
        <v>13918.57</v>
      </c>
      <c r="F16" s="47">
        <f>(D16-E16)/E16</f>
        <v>0.36465886940971659</v>
      </c>
      <c r="G16" s="43">
        <v>2768</v>
      </c>
      <c r="H16" s="41">
        <v>52</v>
      </c>
      <c r="I16" s="41">
        <f t="shared" ref="I16:I22" si="0">G16/H16</f>
        <v>53.230769230769234</v>
      </c>
      <c r="J16" s="41">
        <v>9</v>
      </c>
      <c r="K16" s="41">
        <v>3</v>
      </c>
      <c r="L16" s="43">
        <v>130068</v>
      </c>
      <c r="M16" s="43">
        <v>18370</v>
      </c>
      <c r="N16" s="39">
        <v>44659</v>
      </c>
      <c r="O16" s="38" t="s">
        <v>37</v>
      </c>
      <c r="P16" s="35"/>
      <c r="Q16" s="56"/>
      <c r="R16" s="56"/>
      <c r="S16" s="87"/>
      <c r="T16" s="56"/>
      <c r="U16" s="34"/>
      <c r="V16" s="57"/>
      <c r="W16" s="57"/>
      <c r="X16" s="34"/>
      <c r="Y16" s="58"/>
      <c r="Z16" s="7"/>
      <c r="AA16" s="34"/>
      <c r="AB16" s="58"/>
      <c r="AC16" s="34"/>
    </row>
    <row r="17" spans="1:29" ht="25.35" customHeight="1">
      <c r="A17" s="37">
        <v>5</v>
      </c>
      <c r="B17" s="37" t="s">
        <v>34</v>
      </c>
      <c r="C17" s="29" t="s">
        <v>553</v>
      </c>
      <c r="D17" s="43">
        <v>17757.72</v>
      </c>
      <c r="E17" s="41" t="s">
        <v>36</v>
      </c>
      <c r="F17" s="41" t="s">
        <v>36</v>
      </c>
      <c r="G17" s="43">
        <v>3572</v>
      </c>
      <c r="H17" s="41">
        <v>118</v>
      </c>
      <c r="I17" s="41">
        <f t="shared" si="0"/>
        <v>30.271186440677965</v>
      </c>
      <c r="J17" s="41">
        <v>14</v>
      </c>
      <c r="K17" s="41">
        <v>1</v>
      </c>
      <c r="L17" s="43">
        <v>22295.31</v>
      </c>
      <c r="M17" s="43">
        <v>4639</v>
      </c>
      <c r="N17" s="39">
        <v>44673</v>
      </c>
      <c r="O17" s="38" t="s">
        <v>129</v>
      </c>
      <c r="P17" s="35"/>
      <c r="Q17" s="56"/>
      <c r="R17" s="56"/>
      <c r="S17" s="87"/>
      <c r="T17" s="56"/>
      <c r="U17" s="34"/>
      <c r="V17" s="57"/>
      <c r="W17" s="57"/>
      <c r="X17" s="34"/>
      <c r="Y17" s="58"/>
      <c r="Z17" s="7"/>
      <c r="AA17" s="34"/>
      <c r="AB17" s="58"/>
      <c r="AC17" s="34"/>
    </row>
    <row r="18" spans="1:29" ht="25.35" customHeight="1">
      <c r="A18" s="37">
        <v>6</v>
      </c>
      <c r="B18" s="37">
        <v>7</v>
      </c>
      <c r="C18" s="29" t="s">
        <v>40</v>
      </c>
      <c r="D18" s="43">
        <v>16328.17</v>
      </c>
      <c r="E18" s="41">
        <v>7900.23</v>
      </c>
      <c r="F18" s="47">
        <f>(D18-E18)/E18</f>
        <v>1.0667967894605601</v>
      </c>
      <c r="G18" s="43">
        <v>3166</v>
      </c>
      <c r="H18" s="41">
        <v>47</v>
      </c>
      <c r="I18" s="41">
        <f t="shared" si="0"/>
        <v>67.361702127659569</v>
      </c>
      <c r="J18" s="41">
        <v>9</v>
      </c>
      <c r="K18" s="41">
        <v>7</v>
      </c>
      <c r="L18" s="43">
        <v>231060</v>
      </c>
      <c r="M18" s="43">
        <v>46386</v>
      </c>
      <c r="N18" s="39">
        <v>44631</v>
      </c>
      <c r="O18" s="38" t="s">
        <v>41</v>
      </c>
      <c r="P18" s="35"/>
      <c r="Q18" s="56"/>
      <c r="R18" s="56"/>
      <c r="S18" s="87"/>
      <c r="T18" s="56"/>
      <c r="U18" s="34"/>
      <c r="V18" s="57"/>
      <c r="W18" s="57"/>
      <c r="X18" s="34"/>
      <c r="Y18" s="58"/>
      <c r="Z18" s="7"/>
      <c r="AA18" s="34"/>
      <c r="AB18" s="58"/>
      <c r="AC18" s="34"/>
    </row>
    <row r="19" spans="1:29" ht="25.35" customHeight="1">
      <c r="A19" s="37">
        <v>7</v>
      </c>
      <c r="B19" s="37">
        <v>3</v>
      </c>
      <c r="C19" s="29" t="s">
        <v>550</v>
      </c>
      <c r="D19" s="43">
        <v>15983.33</v>
      </c>
      <c r="E19" s="41">
        <v>15425.42</v>
      </c>
      <c r="F19" s="47">
        <f>(D19-E19)/E19</f>
        <v>3.61682210273691E-2</v>
      </c>
      <c r="G19" s="43">
        <v>2300</v>
      </c>
      <c r="H19" s="41">
        <v>58</v>
      </c>
      <c r="I19" s="41">
        <f t="shared" si="0"/>
        <v>39.655172413793103</v>
      </c>
      <c r="J19" s="41">
        <v>12</v>
      </c>
      <c r="K19" s="41">
        <v>2</v>
      </c>
      <c r="L19" s="43">
        <v>46132</v>
      </c>
      <c r="M19" s="43">
        <v>6944</v>
      </c>
      <c r="N19" s="39">
        <v>44666</v>
      </c>
      <c r="O19" s="38" t="s">
        <v>43</v>
      </c>
      <c r="P19" s="35"/>
      <c r="Q19" s="56"/>
      <c r="R19" s="56"/>
      <c r="S19" s="87"/>
      <c r="T19" s="56"/>
      <c r="U19" s="34"/>
      <c r="V19" s="57"/>
      <c r="W19" s="57"/>
      <c r="X19" s="34"/>
      <c r="Y19" s="58"/>
      <c r="Z19" s="7"/>
      <c r="AA19" s="34"/>
      <c r="AB19" s="58"/>
      <c r="AC19" s="34"/>
    </row>
    <row r="20" spans="1:29" ht="25.35" customHeight="1">
      <c r="A20" s="37">
        <v>8</v>
      </c>
      <c r="B20" s="37" t="s">
        <v>34</v>
      </c>
      <c r="C20" s="29" t="s">
        <v>551</v>
      </c>
      <c r="D20" s="43">
        <v>14200.3</v>
      </c>
      <c r="E20" s="41" t="s">
        <v>36</v>
      </c>
      <c r="F20" s="41" t="s">
        <v>36</v>
      </c>
      <c r="G20" s="43">
        <v>2152</v>
      </c>
      <c r="H20" s="41">
        <v>81</v>
      </c>
      <c r="I20" s="41">
        <f t="shared" si="0"/>
        <v>26.567901234567902</v>
      </c>
      <c r="J20" s="41">
        <v>16</v>
      </c>
      <c r="K20" s="41">
        <v>1</v>
      </c>
      <c r="L20" s="43">
        <v>14939.53</v>
      </c>
      <c r="M20" s="43">
        <v>2271</v>
      </c>
      <c r="N20" s="39">
        <v>44673</v>
      </c>
      <c r="O20" s="38" t="s">
        <v>48</v>
      </c>
      <c r="P20" s="35"/>
      <c r="Q20" s="56"/>
      <c r="R20" s="56"/>
      <c r="S20" s="87"/>
      <c r="T20" s="56"/>
      <c r="U20" s="34"/>
      <c r="V20" s="57"/>
      <c r="W20" s="57"/>
      <c r="X20" s="34"/>
      <c r="Y20" s="58"/>
      <c r="Z20" s="7"/>
      <c r="AA20" s="34"/>
      <c r="AB20" s="58"/>
      <c r="AC20" s="34"/>
    </row>
    <row r="21" spans="1:29" ht="25.35" customHeight="1">
      <c r="A21" s="37">
        <v>9</v>
      </c>
      <c r="B21" s="61">
        <v>6</v>
      </c>
      <c r="C21" s="29" t="s">
        <v>537</v>
      </c>
      <c r="D21" s="43">
        <v>12245.35</v>
      </c>
      <c r="E21" s="41">
        <v>11694.87</v>
      </c>
      <c r="F21" s="47">
        <f>(D21-E21)/E21</f>
        <v>4.7070211126758958E-2</v>
      </c>
      <c r="G21" s="43">
        <v>2313</v>
      </c>
      <c r="H21" s="41">
        <v>72</v>
      </c>
      <c r="I21" s="41">
        <f t="shared" si="0"/>
        <v>32.125</v>
      </c>
      <c r="J21" s="41">
        <v>16</v>
      </c>
      <c r="K21" s="41">
        <v>3</v>
      </c>
      <c r="L21" s="43">
        <v>84269.47</v>
      </c>
      <c r="M21" s="43">
        <v>19233</v>
      </c>
      <c r="N21" s="39">
        <v>44659</v>
      </c>
      <c r="O21" s="38" t="s">
        <v>48</v>
      </c>
      <c r="P21" s="35"/>
      <c r="Q21" s="56"/>
      <c r="R21" s="56"/>
      <c r="S21" s="56"/>
      <c r="T21" s="56"/>
      <c r="U21" s="57"/>
      <c r="V21" s="57"/>
      <c r="W21" s="58"/>
      <c r="X21" s="58"/>
      <c r="Y21" s="57"/>
      <c r="Z21" s="34"/>
      <c r="AA21" s="7"/>
      <c r="AB21" s="34"/>
    </row>
    <row r="22" spans="1:29" ht="25.35" customHeight="1">
      <c r="A22" s="37">
        <v>10</v>
      </c>
      <c r="B22" s="61">
        <v>9</v>
      </c>
      <c r="C22" s="29" t="s">
        <v>42</v>
      </c>
      <c r="D22" s="43">
        <v>11874.28</v>
      </c>
      <c r="E22" s="41">
        <v>4394.3900000000003</v>
      </c>
      <c r="F22" s="47">
        <f>(D22-E22)/E22</f>
        <v>1.7021452351748478</v>
      </c>
      <c r="G22" s="43">
        <v>2339</v>
      </c>
      <c r="H22" s="41">
        <v>41</v>
      </c>
      <c r="I22" s="41">
        <f t="shared" si="0"/>
        <v>57.048780487804876</v>
      </c>
      <c r="J22" s="41">
        <v>9</v>
      </c>
      <c r="K22" s="41">
        <v>6</v>
      </c>
      <c r="L22" s="43">
        <v>142559</v>
      </c>
      <c r="M22" s="43">
        <v>28415</v>
      </c>
      <c r="N22" s="39">
        <v>44638</v>
      </c>
      <c r="O22" s="38" t="s">
        <v>43</v>
      </c>
      <c r="P22" s="35"/>
      <c r="Q22" s="56"/>
      <c r="R22" s="56"/>
      <c r="S22" s="56"/>
      <c r="T22" s="56"/>
      <c r="U22" s="57"/>
      <c r="V22" s="57"/>
      <c r="W22" s="57"/>
      <c r="X22" s="34"/>
      <c r="Y22" s="58"/>
      <c r="Z22" s="58"/>
      <c r="AA22" s="7"/>
      <c r="AB22" s="34"/>
    </row>
    <row r="23" spans="1:29" ht="25.35" customHeight="1">
      <c r="A23" s="14"/>
      <c r="B23" s="14"/>
      <c r="C23" s="28" t="s">
        <v>53</v>
      </c>
      <c r="D23" s="36">
        <f>SUM(D13:D22)</f>
        <v>242598.03999999998</v>
      </c>
      <c r="E23" s="36">
        <v>158204.35</v>
      </c>
      <c r="F23" s="67">
        <f>(D23-E23)/E23</f>
        <v>0.53344734199786525</v>
      </c>
      <c r="G23" s="36">
        <f t="shared" ref="G23" si="1">SUM(G13:G22)</f>
        <v>39163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AA23" s="7"/>
      <c r="AB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AA24" s="7"/>
      <c r="AB24" s="34"/>
    </row>
    <row r="25" spans="1:29" ht="25.35" customHeight="1">
      <c r="A25" s="37">
        <v>11</v>
      </c>
      <c r="B25" s="37">
        <v>5</v>
      </c>
      <c r="C25" s="29" t="s">
        <v>549</v>
      </c>
      <c r="D25" s="43">
        <v>11572</v>
      </c>
      <c r="E25" s="41">
        <v>13913</v>
      </c>
      <c r="F25" s="47">
        <f>(D25-E25)/E25</f>
        <v>-0.16825990081219003</v>
      </c>
      <c r="G25" s="43">
        <v>1676</v>
      </c>
      <c r="H25" s="41" t="s">
        <v>36</v>
      </c>
      <c r="I25" s="41" t="s">
        <v>36</v>
      </c>
      <c r="J25" s="41">
        <v>8</v>
      </c>
      <c r="K25" s="41">
        <v>2</v>
      </c>
      <c r="L25" s="43">
        <v>37297</v>
      </c>
      <c r="M25" s="43">
        <v>5534</v>
      </c>
      <c r="N25" s="39">
        <v>44666</v>
      </c>
      <c r="O25" s="38" t="s">
        <v>65</v>
      </c>
      <c r="P25" s="35"/>
      <c r="Q25" s="56"/>
      <c r="R25" s="56"/>
      <c r="S25" s="87"/>
      <c r="T25" s="56"/>
      <c r="U25" s="34"/>
      <c r="V25" s="57"/>
      <c r="W25" s="57"/>
      <c r="X25" s="34"/>
      <c r="Y25" s="58"/>
      <c r="Z25" s="7"/>
      <c r="AA25" s="34"/>
      <c r="AB25" s="58"/>
      <c r="AC25" s="34"/>
    </row>
    <row r="26" spans="1:29" ht="25.35" customHeight="1">
      <c r="A26" s="37">
        <v>12</v>
      </c>
      <c r="B26" s="37" t="s">
        <v>34</v>
      </c>
      <c r="C26" s="29" t="s">
        <v>555</v>
      </c>
      <c r="D26" s="43">
        <v>6349.5</v>
      </c>
      <c r="E26" s="41" t="s">
        <v>36</v>
      </c>
      <c r="F26" s="41" t="s">
        <v>36</v>
      </c>
      <c r="G26" s="43">
        <v>841</v>
      </c>
      <c r="H26" s="41">
        <v>18</v>
      </c>
      <c r="I26" s="41">
        <f t="shared" ref="I26:I34" si="2">G26/H26</f>
        <v>46.722222222222221</v>
      </c>
      <c r="J26" s="41">
        <v>8</v>
      </c>
      <c r="K26" s="41">
        <v>1</v>
      </c>
      <c r="L26" s="43">
        <v>6349.5</v>
      </c>
      <c r="M26" s="43">
        <v>841</v>
      </c>
      <c r="N26" s="39">
        <v>44673</v>
      </c>
      <c r="O26" s="38" t="s">
        <v>119</v>
      </c>
      <c r="P26" s="35"/>
      <c r="Q26" s="56"/>
      <c r="R26" s="56"/>
      <c r="S26" s="87"/>
      <c r="T26" s="56"/>
      <c r="U26" s="34"/>
      <c r="V26" s="57"/>
      <c r="W26" s="57"/>
      <c r="X26" s="34"/>
      <c r="Y26" s="58"/>
      <c r="Z26" s="7"/>
      <c r="AA26" s="34"/>
      <c r="AB26" s="58"/>
      <c r="AC26" s="34"/>
    </row>
    <row r="27" spans="1:29" ht="25.35" customHeight="1">
      <c r="A27" s="37">
        <v>13</v>
      </c>
      <c r="B27" s="37" t="s">
        <v>34</v>
      </c>
      <c r="C27" s="29" t="s">
        <v>554</v>
      </c>
      <c r="D27" s="43">
        <v>4168</v>
      </c>
      <c r="E27" s="41" t="s">
        <v>36</v>
      </c>
      <c r="F27" s="41" t="s">
        <v>36</v>
      </c>
      <c r="G27" s="43">
        <v>755</v>
      </c>
      <c r="H27" s="41">
        <v>21</v>
      </c>
      <c r="I27" s="41">
        <f t="shared" si="2"/>
        <v>35.952380952380949</v>
      </c>
      <c r="J27" s="41">
        <v>6</v>
      </c>
      <c r="K27" s="41">
        <v>1</v>
      </c>
      <c r="L27" s="43">
        <v>4168</v>
      </c>
      <c r="M27" s="43">
        <v>755</v>
      </c>
      <c r="N27" s="39">
        <v>44673</v>
      </c>
      <c r="O27" s="38" t="s">
        <v>81</v>
      </c>
      <c r="P27" s="35"/>
      <c r="Q27" s="56"/>
      <c r="R27" s="56"/>
      <c r="S27" s="87"/>
      <c r="T27" s="56"/>
      <c r="V27" s="57"/>
      <c r="W27" s="57"/>
      <c r="X27" s="34"/>
      <c r="Y27" s="58"/>
      <c r="Z27" s="7"/>
      <c r="AA27" s="34"/>
      <c r="AB27" s="58"/>
      <c r="AC27" s="34"/>
    </row>
    <row r="28" spans="1:29" ht="25.35" customHeight="1">
      <c r="A28" s="37">
        <v>14</v>
      </c>
      <c r="B28" s="37">
        <v>10</v>
      </c>
      <c r="C28" s="29" t="s">
        <v>538</v>
      </c>
      <c r="D28" s="43">
        <v>3296.34</v>
      </c>
      <c r="E28" s="41">
        <v>3844.27</v>
      </c>
      <c r="F28" s="47">
        <f>(D28-E28)/E28</f>
        <v>-0.14253161198354949</v>
      </c>
      <c r="G28" s="43">
        <v>544</v>
      </c>
      <c r="H28" s="41">
        <v>22</v>
      </c>
      <c r="I28" s="41">
        <f t="shared" si="2"/>
        <v>24.727272727272727</v>
      </c>
      <c r="J28" s="41">
        <v>9</v>
      </c>
      <c r="K28" s="41">
        <v>2</v>
      </c>
      <c r="L28" s="43">
        <v>35818.46</v>
      </c>
      <c r="M28" s="43">
        <v>6354</v>
      </c>
      <c r="N28" s="39">
        <v>44659</v>
      </c>
      <c r="O28" s="38" t="s">
        <v>539</v>
      </c>
      <c r="P28" s="35"/>
      <c r="Q28" s="56"/>
      <c r="R28" s="56"/>
      <c r="S28" s="87"/>
      <c r="T28" s="56"/>
      <c r="U28" s="34"/>
      <c r="V28" s="57"/>
      <c r="W28" s="57"/>
      <c r="X28" s="34"/>
      <c r="Y28" s="58"/>
      <c r="Z28" s="7"/>
      <c r="AA28" s="34"/>
      <c r="AB28" s="58"/>
      <c r="AC28" s="34"/>
    </row>
    <row r="29" spans="1:29" ht="25.35" customHeight="1">
      <c r="A29" s="37">
        <v>15</v>
      </c>
      <c r="B29" s="37">
        <v>11</v>
      </c>
      <c r="C29" s="29" t="s">
        <v>44</v>
      </c>
      <c r="D29" s="43">
        <v>3094.49</v>
      </c>
      <c r="E29" s="41">
        <v>3020.27</v>
      </c>
      <c r="F29" s="47">
        <f>(D29-E29)/E29</f>
        <v>2.4573961930555811E-2</v>
      </c>
      <c r="G29" s="43">
        <v>488</v>
      </c>
      <c r="H29" s="41">
        <v>11</v>
      </c>
      <c r="I29" s="41">
        <f t="shared" si="2"/>
        <v>44.363636363636367</v>
      </c>
      <c r="J29" s="41">
        <v>4</v>
      </c>
      <c r="K29" s="41">
        <v>8</v>
      </c>
      <c r="L29" s="43">
        <v>365514.42</v>
      </c>
      <c r="M29" s="43">
        <v>52175</v>
      </c>
      <c r="N29" s="39">
        <v>44624</v>
      </c>
      <c r="O29" s="38" t="s">
        <v>45</v>
      </c>
      <c r="P29" s="35"/>
      <c r="Q29" s="56"/>
      <c r="R29" s="56"/>
      <c r="S29" s="87"/>
      <c r="T29" s="56"/>
      <c r="U29" s="34"/>
      <c r="V29" s="57"/>
      <c r="W29" s="57"/>
      <c r="X29" s="34"/>
      <c r="Y29" s="58"/>
      <c r="Z29" s="7"/>
      <c r="AA29" s="34"/>
      <c r="AB29" s="58"/>
      <c r="AC29" s="34"/>
    </row>
    <row r="30" spans="1:29" ht="25.35" customHeight="1">
      <c r="A30" s="37">
        <v>16</v>
      </c>
      <c r="B30" s="37">
        <v>12</v>
      </c>
      <c r="C30" s="29" t="s">
        <v>46</v>
      </c>
      <c r="D30" s="43">
        <v>1661.07</v>
      </c>
      <c r="E30" s="41">
        <v>1692.92</v>
      </c>
      <c r="F30" s="47">
        <f>(D30-E30)/E30</f>
        <v>-1.8813647425749671E-2</v>
      </c>
      <c r="G30" s="43">
        <v>259</v>
      </c>
      <c r="H30" s="41">
        <v>4</v>
      </c>
      <c r="I30" s="41">
        <f t="shared" si="2"/>
        <v>64.75</v>
      </c>
      <c r="J30" s="41">
        <v>2</v>
      </c>
      <c r="K30" s="41">
        <v>10</v>
      </c>
      <c r="L30" s="43">
        <v>246598.13</v>
      </c>
      <c r="M30" s="43">
        <v>35958</v>
      </c>
      <c r="N30" s="39">
        <v>44610</v>
      </c>
      <c r="O30" s="38" t="s">
        <v>39</v>
      </c>
      <c r="P30" s="35"/>
      <c r="Q30" s="56"/>
      <c r="R30" s="56"/>
      <c r="S30" s="87"/>
      <c r="T30" s="56"/>
      <c r="V30" s="57"/>
      <c r="W30" s="57"/>
      <c r="X30" s="34"/>
      <c r="Y30" s="58"/>
      <c r="Z30" s="7"/>
      <c r="AA30" s="34"/>
      <c r="AB30" s="58"/>
      <c r="AC30" s="34"/>
    </row>
    <row r="31" spans="1:29" ht="25.35" customHeight="1">
      <c r="A31" s="37">
        <v>17</v>
      </c>
      <c r="B31" s="37">
        <v>8</v>
      </c>
      <c r="C31" s="29" t="s">
        <v>38</v>
      </c>
      <c r="D31" s="43">
        <v>1636.55</v>
      </c>
      <c r="E31" s="41">
        <v>4488.0200000000004</v>
      </c>
      <c r="F31" s="47">
        <f>(D31-E31)/E31</f>
        <v>-0.63535144674043342</v>
      </c>
      <c r="G31" s="43">
        <v>252</v>
      </c>
      <c r="H31" s="41">
        <v>9</v>
      </c>
      <c r="I31" s="41">
        <f t="shared" si="2"/>
        <v>28</v>
      </c>
      <c r="J31" s="41">
        <v>4</v>
      </c>
      <c r="K31" s="41">
        <v>4</v>
      </c>
      <c r="L31" s="43">
        <v>97950.73</v>
      </c>
      <c r="M31" s="43">
        <v>13722</v>
      </c>
      <c r="N31" s="39">
        <v>44652</v>
      </c>
      <c r="O31" s="38" t="s">
        <v>39</v>
      </c>
      <c r="P31" s="35"/>
      <c r="Q31" s="56"/>
      <c r="R31" s="56"/>
      <c r="S31" s="87"/>
      <c r="T31" s="56"/>
      <c r="V31" s="57"/>
      <c r="W31" s="57"/>
      <c r="X31" s="34"/>
      <c r="Y31" s="58"/>
      <c r="Z31" s="7"/>
      <c r="AA31" s="34"/>
      <c r="AB31" s="58"/>
      <c r="AC31" s="34"/>
    </row>
    <row r="32" spans="1:29" ht="25.35" customHeight="1">
      <c r="A32" s="37">
        <v>18</v>
      </c>
      <c r="B32" s="44" t="s">
        <v>36</v>
      </c>
      <c r="C32" s="29" t="s">
        <v>133</v>
      </c>
      <c r="D32" s="43">
        <v>421</v>
      </c>
      <c r="E32" s="41" t="s">
        <v>36</v>
      </c>
      <c r="F32" s="41" t="s">
        <v>36</v>
      </c>
      <c r="G32" s="43">
        <v>76</v>
      </c>
      <c r="H32" s="41">
        <v>2</v>
      </c>
      <c r="I32" s="41">
        <f t="shared" si="2"/>
        <v>38</v>
      </c>
      <c r="J32" s="41">
        <v>2</v>
      </c>
      <c r="K32" s="41" t="s">
        <v>36</v>
      </c>
      <c r="L32" s="43">
        <v>12308.5</v>
      </c>
      <c r="M32" s="43">
        <v>2502</v>
      </c>
      <c r="N32" s="39">
        <v>44533</v>
      </c>
      <c r="O32" s="38" t="s">
        <v>119</v>
      </c>
      <c r="P32" s="35"/>
      <c r="Q32" s="56"/>
      <c r="R32" s="56"/>
      <c r="S32" s="87"/>
      <c r="T32" s="56"/>
      <c r="V32" s="57"/>
      <c r="W32" s="57"/>
      <c r="X32" s="34"/>
      <c r="Y32" s="58"/>
      <c r="Z32" s="7"/>
      <c r="AA32" s="34"/>
      <c r="AB32" s="58"/>
      <c r="AC32" s="34"/>
    </row>
    <row r="33" spans="1:29" ht="25.35" customHeight="1">
      <c r="A33" s="37">
        <v>19</v>
      </c>
      <c r="B33" s="37">
        <v>17</v>
      </c>
      <c r="C33" s="29" t="s">
        <v>47</v>
      </c>
      <c r="D33" s="43">
        <v>171.5</v>
      </c>
      <c r="E33" s="41">
        <v>23</v>
      </c>
      <c r="F33" s="47">
        <f>(D33-E33)/E33</f>
        <v>6.4565217391304346</v>
      </c>
      <c r="G33" s="43">
        <v>49</v>
      </c>
      <c r="H33" s="41">
        <v>1</v>
      </c>
      <c r="I33" s="41">
        <f t="shared" si="2"/>
        <v>49</v>
      </c>
      <c r="J33" s="41">
        <v>1</v>
      </c>
      <c r="K33" s="41">
        <v>6</v>
      </c>
      <c r="L33" s="43">
        <v>49046.04</v>
      </c>
      <c r="M33" s="43">
        <v>7806</v>
      </c>
      <c r="N33" s="39">
        <v>44638</v>
      </c>
      <c r="O33" s="38" t="s">
        <v>48</v>
      </c>
      <c r="P33" s="35"/>
      <c r="Q33" s="56"/>
      <c r="R33" s="56"/>
      <c r="S33" s="87"/>
      <c r="T33" s="56"/>
      <c r="V33" s="57"/>
      <c r="W33" s="57"/>
      <c r="X33" s="34"/>
      <c r="Y33" s="58"/>
      <c r="Z33" s="7"/>
      <c r="AA33" s="34"/>
      <c r="AB33" s="58"/>
      <c r="AC33" s="34"/>
    </row>
    <row r="34" spans="1:29" ht="25.35" customHeight="1">
      <c r="A34" s="37">
        <v>20</v>
      </c>
      <c r="B34" s="41" t="s">
        <v>36</v>
      </c>
      <c r="C34" s="29" t="s">
        <v>134</v>
      </c>
      <c r="D34" s="43">
        <v>164</v>
      </c>
      <c r="E34" s="41" t="s">
        <v>36</v>
      </c>
      <c r="F34" s="41" t="s">
        <v>36</v>
      </c>
      <c r="G34" s="43">
        <v>32</v>
      </c>
      <c r="H34" s="41">
        <v>1</v>
      </c>
      <c r="I34" s="41">
        <f t="shared" si="2"/>
        <v>32</v>
      </c>
      <c r="J34" s="41">
        <v>1</v>
      </c>
      <c r="K34" s="41" t="s">
        <v>36</v>
      </c>
      <c r="L34" s="43">
        <v>8845</v>
      </c>
      <c r="M34" s="43">
        <v>1632</v>
      </c>
      <c r="N34" s="39">
        <v>44561</v>
      </c>
      <c r="O34" s="38" t="s">
        <v>119</v>
      </c>
      <c r="P34" s="35"/>
      <c r="Q34" s="56"/>
      <c r="R34" s="56"/>
      <c r="S34" s="56"/>
      <c r="T34" s="56"/>
      <c r="V34" s="35"/>
      <c r="W34" s="57"/>
      <c r="X34" s="58"/>
      <c r="Y34" s="7"/>
      <c r="Z34" s="57"/>
      <c r="AA34" s="58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275132.49</v>
      </c>
      <c r="E35" s="36">
        <v>163284.84</v>
      </c>
      <c r="F35" s="67">
        <f t="shared" ref="F35" si="3">(D35-E35)/E35</f>
        <v>0.68498490123149214</v>
      </c>
      <c r="G35" s="36">
        <f t="shared" ref="G35" si="4">SUM(G23:G34)</f>
        <v>44135</v>
      </c>
      <c r="H35" s="36"/>
      <c r="I35" s="16"/>
      <c r="J35" s="15"/>
      <c r="K35" s="17"/>
      <c r="L35" s="18"/>
      <c r="M35" s="22"/>
      <c r="N35" s="19"/>
      <c r="O35" s="48"/>
      <c r="P35" s="35"/>
      <c r="X35" s="26"/>
      <c r="AA35" s="7"/>
      <c r="AB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X36" s="26"/>
      <c r="AA36" s="7"/>
      <c r="AB36" s="34"/>
    </row>
    <row r="37" spans="1:29" ht="25.35" customHeight="1">
      <c r="A37" s="37">
        <v>21</v>
      </c>
      <c r="B37" s="61">
        <v>15</v>
      </c>
      <c r="C37" s="29" t="s">
        <v>67</v>
      </c>
      <c r="D37" s="43">
        <v>133.6</v>
      </c>
      <c r="E37" s="41">
        <v>43.3</v>
      </c>
      <c r="F37" s="47">
        <f>(D37-E37)/E37</f>
        <v>2.0854503464203233</v>
      </c>
      <c r="G37" s="43">
        <v>38</v>
      </c>
      <c r="H37" s="41">
        <v>1</v>
      </c>
      <c r="I37" s="41">
        <f>G37/H37</f>
        <v>38</v>
      </c>
      <c r="J37" s="41">
        <v>1</v>
      </c>
      <c r="K37" s="41">
        <v>10</v>
      </c>
      <c r="L37" s="43">
        <v>61733.94</v>
      </c>
      <c r="M37" s="43">
        <v>12833</v>
      </c>
      <c r="N37" s="39">
        <v>44610</v>
      </c>
      <c r="O37" s="38" t="s">
        <v>68</v>
      </c>
      <c r="P37" s="35"/>
      <c r="Q37" s="7"/>
      <c r="R37" s="58"/>
      <c r="S37" s="34"/>
      <c r="T37" s="34"/>
    </row>
    <row r="38" spans="1:29" ht="25.35" customHeight="1">
      <c r="A38" s="37">
        <v>22</v>
      </c>
      <c r="B38" s="37">
        <v>13</v>
      </c>
      <c r="C38" s="29" t="s">
        <v>66</v>
      </c>
      <c r="D38" s="43">
        <v>98</v>
      </c>
      <c r="E38" s="41">
        <v>185</v>
      </c>
      <c r="F38" s="47">
        <f>(D38-E38)/E38</f>
        <v>-0.4702702702702703</v>
      </c>
      <c r="G38" s="43">
        <v>16</v>
      </c>
      <c r="H38" s="41" t="s">
        <v>36</v>
      </c>
      <c r="I38" s="41" t="s">
        <v>36</v>
      </c>
      <c r="J38" s="41">
        <v>1</v>
      </c>
      <c r="K38" s="41">
        <v>11</v>
      </c>
      <c r="L38" s="43">
        <v>16993</v>
      </c>
      <c r="M38" s="43">
        <v>2754</v>
      </c>
      <c r="N38" s="39">
        <v>44603</v>
      </c>
      <c r="O38" s="38" t="s">
        <v>65</v>
      </c>
      <c r="P38" s="35"/>
      <c r="Q38" s="56"/>
      <c r="R38" s="56"/>
      <c r="S38" s="87"/>
      <c r="T38" s="56"/>
      <c r="V38" s="57"/>
      <c r="W38" s="57"/>
      <c r="X38" s="34"/>
      <c r="Y38" s="58"/>
      <c r="Z38" s="7"/>
      <c r="AA38" s="34"/>
      <c r="AB38" s="58"/>
      <c r="AC38" s="34"/>
    </row>
    <row r="39" spans="1:29" ht="25.35" customHeight="1">
      <c r="A39" s="37">
        <v>23</v>
      </c>
      <c r="B39" s="37">
        <v>18</v>
      </c>
      <c r="C39" s="29" t="s">
        <v>51</v>
      </c>
      <c r="D39" s="43">
        <v>98</v>
      </c>
      <c r="E39" s="41">
        <v>22</v>
      </c>
      <c r="F39" s="47">
        <f>(D39-E39)/E39</f>
        <v>3.4545454545454546</v>
      </c>
      <c r="G39" s="43">
        <v>40</v>
      </c>
      <c r="H39" s="41">
        <v>1</v>
      </c>
      <c r="I39" s="41">
        <f>G39/H39</f>
        <v>40</v>
      </c>
      <c r="J39" s="41">
        <v>1</v>
      </c>
      <c r="K39" s="41">
        <v>5</v>
      </c>
      <c r="L39" s="43">
        <v>16641.02</v>
      </c>
      <c r="M39" s="43">
        <v>3433</v>
      </c>
      <c r="N39" s="39">
        <v>44645</v>
      </c>
      <c r="O39" s="38" t="s">
        <v>48</v>
      </c>
      <c r="P39" s="35"/>
      <c r="Q39" s="56"/>
      <c r="R39" s="56"/>
      <c r="S39" s="87"/>
      <c r="T39" s="56"/>
      <c r="V39" s="57"/>
      <c r="W39" s="57"/>
      <c r="X39" s="26"/>
      <c r="Y39" s="58"/>
      <c r="Z39" s="7"/>
      <c r="AA39" s="34"/>
      <c r="AB39" s="58"/>
      <c r="AC39" s="34"/>
    </row>
    <row r="40" spans="1:29" ht="25.35" customHeight="1">
      <c r="A40" s="37">
        <v>24</v>
      </c>
      <c r="B40" s="66">
        <v>14</v>
      </c>
      <c r="C40" s="29" t="s">
        <v>106</v>
      </c>
      <c r="D40" s="43">
        <v>70</v>
      </c>
      <c r="E40" s="41">
        <v>44</v>
      </c>
      <c r="F40" s="47">
        <f>(D40-E40)/E40</f>
        <v>0.59090909090909094</v>
      </c>
      <c r="G40" s="43">
        <v>21</v>
      </c>
      <c r="H40" s="41" t="s">
        <v>36</v>
      </c>
      <c r="I40" s="41" t="s">
        <v>36</v>
      </c>
      <c r="J40" s="41">
        <v>1</v>
      </c>
      <c r="K40" s="41">
        <v>10</v>
      </c>
      <c r="L40" s="43">
        <v>52028</v>
      </c>
      <c r="M40" s="43">
        <v>9233</v>
      </c>
      <c r="N40" s="39">
        <v>44575</v>
      </c>
      <c r="O40" s="38" t="s">
        <v>65</v>
      </c>
      <c r="P40" s="35"/>
      <c r="Q40" s="7"/>
      <c r="R40" s="58"/>
      <c r="S40" s="34"/>
      <c r="T40" s="34"/>
      <c r="V40" s="34"/>
      <c r="X40" s="34"/>
    </row>
    <row r="41" spans="1:29" ht="25.35" customHeight="1">
      <c r="A41" s="14"/>
      <c r="B41" s="14"/>
      <c r="C41" s="28" t="s">
        <v>294</v>
      </c>
      <c r="D41" s="36">
        <f>SUM(D35:D40)</f>
        <v>275532.08999999997</v>
      </c>
      <c r="E41" s="36">
        <v>163284.84</v>
      </c>
      <c r="F41" s="67">
        <f>(D41-E41)/E41</f>
        <v>0.68743215842940453</v>
      </c>
      <c r="G41" s="36">
        <f t="shared" ref="G41" si="5">SUM(G35:G40)</f>
        <v>44250</v>
      </c>
      <c r="H41" s="36"/>
      <c r="I41" s="16"/>
      <c r="J41" s="15"/>
      <c r="K41" s="17"/>
      <c r="L41" s="18"/>
      <c r="M41" s="22"/>
      <c r="N41" s="19"/>
      <c r="O41" s="48"/>
    </row>
    <row r="42" spans="1:29" ht="23.1" customHeight="1">
      <c r="R42" s="35"/>
    </row>
    <row r="43" spans="1:29" ht="17.25" customHeight="1">
      <c r="R43" s="35"/>
    </row>
    <row r="44" spans="1:29" ht="20.25" customHeight="1"/>
    <row r="55" spans="16:18">
      <c r="R55" s="35"/>
    </row>
    <row r="59" spans="16:18">
      <c r="P59" s="35"/>
    </row>
    <row r="63" spans="16:18" ht="12" customHeight="1"/>
    <row r="72" spans="23:26">
      <c r="W72" s="7"/>
      <c r="Z72" s="7"/>
    </row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F85C-5F3E-493B-B04E-57DDD44A9F61}">
  <dimension ref="A1:AC65"/>
  <sheetViews>
    <sheetView zoomScale="60" zoomScaleNormal="60" workbookViewId="0">
      <selection activeCell="Y24" sqref="Y2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3.44140625" style="33" customWidth="1"/>
    <col min="18" max="18" width="17.5546875" style="33" customWidth="1"/>
    <col min="19" max="19" width="9.6640625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6640625" style="33" bestFit="1" customWidth="1"/>
    <col min="25" max="25" width="13.109375" style="33" customWidth="1"/>
    <col min="26" max="26" width="12.5546875" style="33" bestFit="1" customWidth="1"/>
    <col min="27" max="27" width="11" style="33" customWidth="1"/>
    <col min="28" max="28" width="14.88671875" style="33" customWidth="1"/>
    <col min="29" max="16384" width="8.88671875" style="33"/>
  </cols>
  <sheetData>
    <row r="1" spans="1:29" ht="19.5" customHeight="1">
      <c r="E1" s="2" t="s">
        <v>546</v>
      </c>
      <c r="F1" s="2"/>
      <c r="G1" s="2"/>
      <c r="H1" s="2"/>
      <c r="I1" s="2"/>
    </row>
    <row r="2" spans="1:29" ht="19.5" customHeight="1">
      <c r="E2" s="2" t="s">
        <v>547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544</v>
      </c>
      <c r="E6" s="4" t="s">
        <v>540</v>
      </c>
      <c r="F6" s="129"/>
      <c r="G6" s="4" t="s">
        <v>544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84"/>
      <c r="E9" s="84"/>
      <c r="F9" s="128" t="s">
        <v>18</v>
      </c>
      <c r="G9" s="84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AA9" s="34"/>
      <c r="AB9" s="35"/>
    </row>
    <row r="10" spans="1:29" ht="21.6">
      <c r="A10" s="132"/>
      <c r="B10" s="132"/>
      <c r="C10" s="129"/>
      <c r="D10" s="85" t="s">
        <v>545</v>
      </c>
      <c r="E10" s="85" t="s">
        <v>541</v>
      </c>
      <c r="F10" s="129"/>
      <c r="G10" s="85" t="s">
        <v>545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A10" s="34"/>
      <c r="AB10" s="35"/>
    </row>
    <row r="11" spans="1:29">
      <c r="A11" s="132"/>
      <c r="B11" s="132"/>
      <c r="C11" s="129"/>
      <c r="D11" s="85" t="s">
        <v>31</v>
      </c>
      <c r="E11" s="4" t="s">
        <v>31</v>
      </c>
      <c r="F11" s="129"/>
      <c r="G11" s="85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AA11" s="34"/>
      <c r="AB11" s="35"/>
    </row>
    <row r="12" spans="1:29" ht="15.6" customHeight="1" thickBot="1">
      <c r="A12" s="132"/>
      <c r="B12" s="133"/>
      <c r="C12" s="130"/>
      <c r="D12" s="86"/>
      <c r="E12" s="5" t="s">
        <v>16</v>
      </c>
      <c r="F12" s="130"/>
      <c r="G12" s="86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Y12" s="7"/>
      <c r="AA12" s="34"/>
      <c r="AB12" s="58"/>
    </row>
    <row r="13" spans="1:29" ht="25.35" customHeight="1">
      <c r="A13" s="37">
        <v>1</v>
      </c>
      <c r="B13" s="63" t="s">
        <v>34</v>
      </c>
      <c r="C13" s="29" t="s">
        <v>548</v>
      </c>
      <c r="D13" s="43">
        <v>61930.63</v>
      </c>
      <c r="E13" s="41" t="s">
        <v>36</v>
      </c>
      <c r="F13" s="41" t="s">
        <v>36</v>
      </c>
      <c r="G13" s="43">
        <v>8081</v>
      </c>
      <c r="H13" s="41">
        <v>111</v>
      </c>
      <c r="I13" s="41">
        <f>G13/H13</f>
        <v>72.801801801801801</v>
      </c>
      <c r="J13" s="41">
        <v>16</v>
      </c>
      <c r="K13" s="41">
        <v>1</v>
      </c>
      <c r="L13" s="43">
        <v>76814.3</v>
      </c>
      <c r="M13" s="43">
        <v>10129</v>
      </c>
      <c r="N13" s="39">
        <v>44666</v>
      </c>
      <c r="O13" s="38" t="s">
        <v>45</v>
      </c>
      <c r="P13" s="35"/>
      <c r="Q13" s="56"/>
      <c r="R13" s="56"/>
      <c r="S13" s="56"/>
      <c r="T13" s="56"/>
      <c r="V13" s="35"/>
      <c r="W13" s="34"/>
      <c r="X13" s="34"/>
      <c r="Y13" s="7"/>
      <c r="Z13" s="7"/>
      <c r="AA13" s="7"/>
      <c r="AB13" s="35"/>
      <c r="AC13" s="34"/>
    </row>
    <row r="14" spans="1:29" ht="25.35" customHeight="1">
      <c r="A14" s="37">
        <v>2</v>
      </c>
      <c r="B14" s="63">
        <v>1</v>
      </c>
      <c r="C14" s="29" t="s">
        <v>35</v>
      </c>
      <c r="D14" s="43">
        <v>20694.95</v>
      </c>
      <c r="E14" s="41">
        <v>66155.87</v>
      </c>
      <c r="F14" s="47">
        <f>(D14-E14)/E14</f>
        <v>-0.68717893060736712</v>
      </c>
      <c r="G14" s="43">
        <v>4064</v>
      </c>
      <c r="H14" s="41">
        <v>93</v>
      </c>
      <c r="I14" s="41">
        <f>G14/H14</f>
        <v>43.698924731182792</v>
      </c>
      <c r="J14" s="41">
        <v>17</v>
      </c>
      <c r="K14" s="41">
        <v>3</v>
      </c>
      <c r="L14" s="43">
        <v>183556</v>
      </c>
      <c r="M14" s="43">
        <v>35037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34"/>
      <c r="Y14" s="7"/>
      <c r="Z14" s="58"/>
      <c r="AA14" s="34"/>
      <c r="AB14" s="58"/>
      <c r="AC14" s="34"/>
    </row>
    <row r="15" spans="1:29" ht="25.35" customHeight="1">
      <c r="A15" s="37">
        <v>3</v>
      </c>
      <c r="B15" s="63" t="s">
        <v>34</v>
      </c>
      <c r="C15" s="29" t="s">
        <v>550</v>
      </c>
      <c r="D15" s="43">
        <v>15425.42</v>
      </c>
      <c r="E15" s="41" t="s">
        <v>36</v>
      </c>
      <c r="F15" s="41" t="s">
        <v>36</v>
      </c>
      <c r="G15" s="43">
        <v>2275</v>
      </c>
      <c r="H15" s="41">
        <v>72</v>
      </c>
      <c r="I15" s="41">
        <f>G15/H15</f>
        <v>31.597222222222221</v>
      </c>
      <c r="J15" s="41">
        <v>16</v>
      </c>
      <c r="K15" s="41">
        <v>1</v>
      </c>
      <c r="L15" s="43">
        <v>15835</v>
      </c>
      <c r="M15" s="43">
        <v>2334</v>
      </c>
      <c r="N15" s="39">
        <v>44666</v>
      </c>
      <c r="O15" s="38" t="s">
        <v>43</v>
      </c>
      <c r="P15" s="35"/>
      <c r="Q15" s="56"/>
      <c r="R15" s="56"/>
      <c r="S15" s="87"/>
      <c r="T15" s="56"/>
      <c r="U15" s="34"/>
      <c r="V15" s="57"/>
      <c r="W15" s="57"/>
      <c r="X15" s="34"/>
      <c r="Y15" s="7"/>
      <c r="Z15" s="58"/>
      <c r="AA15" s="34"/>
      <c r="AB15" s="58"/>
      <c r="AC15" s="34"/>
    </row>
    <row r="16" spans="1:29" ht="25.35" customHeight="1">
      <c r="A16" s="37">
        <v>4</v>
      </c>
      <c r="B16" s="63">
        <v>2</v>
      </c>
      <c r="C16" s="29" t="s">
        <v>536</v>
      </c>
      <c r="D16" s="43">
        <v>13918.57</v>
      </c>
      <c r="E16" s="41">
        <v>60210.64</v>
      </c>
      <c r="F16" s="47">
        <f>(D16-E16)/E16</f>
        <v>-0.76883537527586487</v>
      </c>
      <c r="G16" s="43">
        <v>2025</v>
      </c>
      <c r="H16" s="41">
        <v>66</v>
      </c>
      <c r="I16" s="41">
        <f>G16/H16</f>
        <v>30.681818181818183</v>
      </c>
      <c r="J16" s="41">
        <v>10</v>
      </c>
      <c r="K16" s="41">
        <v>2</v>
      </c>
      <c r="L16" s="43">
        <v>93805</v>
      </c>
      <c r="M16" s="43">
        <v>12781</v>
      </c>
      <c r="N16" s="39">
        <v>44659</v>
      </c>
      <c r="O16" s="38" t="s">
        <v>37</v>
      </c>
      <c r="P16" s="35"/>
      <c r="Q16" s="56"/>
      <c r="R16" s="56"/>
      <c r="S16" s="87"/>
      <c r="T16" s="56"/>
      <c r="U16" s="34"/>
      <c r="V16" s="57"/>
      <c r="W16" s="57"/>
      <c r="X16" s="34"/>
      <c r="Y16" s="7"/>
      <c r="Z16" s="58"/>
      <c r="AA16" s="34"/>
      <c r="AB16" s="58"/>
      <c r="AC16" s="34"/>
    </row>
    <row r="17" spans="1:29" ht="25.35" customHeight="1">
      <c r="A17" s="37">
        <v>5</v>
      </c>
      <c r="B17" s="63" t="s">
        <v>34</v>
      </c>
      <c r="C17" s="29" t="s">
        <v>549</v>
      </c>
      <c r="D17" s="43">
        <v>13913</v>
      </c>
      <c r="E17" s="41" t="s">
        <v>36</v>
      </c>
      <c r="F17" s="41" t="s">
        <v>36</v>
      </c>
      <c r="G17" s="43">
        <v>2028</v>
      </c>
      <c r="H17" s="41" t="s">
        <v>36</v>
      </c>
      <c r="I17" s="41" t="s">
        <v>36</v>
      </c>
      <c r="J17" s="41">
        <v>13</v>
      </c>
      <c r="K17" s="41">
        <v>1</v>
      </c>
      <c r="L17" s="43">
        <v>13913</v>
      </c>
      <c r="M17" s="43">
        <v>2028</v>
      </c>
      <c r="N17" s="39">
        <v>44666</v>
      </c>
      <c r="O17" s="38" t="s">
        <v>65</v>
      </c>
      <c r="P17" s="35"/>
      <c r="Q17" s="56"/>
      <c r="R17" s="56"/>
      <c r="S17" s="87"/>
      <c r="T17" s="56"/>
      <c r="U17" s="34"/>
      <c r="V17" s="57"/>
      <c r="W17" s="57"/>
      <c r="X17" s="34"/>
      <c r="Y17" s="7"/>
      <c r="Z17" s="58"/>
      <c r="AA17" s="34"/>
      <c r="AB17" s="58"/>
      <c r="AC17" s="34"/>
    </row>
    <row r="18" spans="1:29" ht="25.35" customHeight="1">
      <c r="A18" s="37">
        <v>6</v>
      </c>
      <c r="B18" s="63">
        <v>3</v>
      </c>
      <c r="C18" s="29" t="s">
        <v>537</v>
      </c>
      <c r="D18" s="43">
        <v>11694.87</v>
      </c>
      <c r="E18" s="41">
        <v>25699.87</v>
      </c>
      <c r="F18" s="47">
        <f t="shared" ref="F18:F23" si="0">(D18-E18)/E18</f>
        <v>-0.5449443907692918</v>
      </c>
      <c r="G18" s="43">
        <v>3021</v>
      </c>
      <c r="H18" s="41">
        <v>83</v>
      </c>
      <c r="I18" s="41">
        <f>G18/H18</f>
        <v>36.397590361445786</v>
      </c>
      <c r="J18" s="41">
        <v>17</v>
      </c>
      <c r="K18" s="41">
        <v>2</v>
      </c>
      <c r="L18" s="43">
        <v>59453.31</v>
      </c>
      <c r="M18" s="43">
        <v>14217</v>
      </c>
      <c r="N18" s="39">
        <v>44659</v>
      </c>
      <c r="O18" s="38" t="s">
        <v>48</v>
      </c>
      <c r="P18" s="35"/>
      <c r="Q18" s="56"/>
      <c r="R18" s="56"/>
      <c r="S18" s="87"/>
      <c r="T18" s="56"/>
      <c r="V18" s="57"/>
      <c r="W18" s="57"/>
      <c r="X18" s="34"/>
      <c r="Y18" s="7"/>
      <c r="Z18" s="58"/>
      <c r="AA18" s="34"/>
      <c r="AB18" s="58"/>
      <c r="AC18" s="34"/>
    </row>
    <row r="19" spans="1:29" ht="25.35" customHeight="1">
      <c r="A19" s="37">
        <v>7</v>
      </c>
      <c r="B19" s="63">
        <v>4</v>
      </c>
      <c r="C19" s="29" t="s">
        <v>40</v>
      </c>
      <c r="D19" s="43">
        <v>7900.23</v>
      </c>
      <c r="E19" s="41">
        <v>20559.080000000002</v>
      </c>
      <c r="F19" s="47">
        <f t="shared" si="0"/>
        <v>-0.61573037314899315</v>
      </c>
      <c r="G19" s="43">
        <v>1700</v>
      </c>
      <c r="H19" s="41">
        <v>52</v>
      </c>
      <c r="I19" s="41">
        <f>G19/H19</f>
        <v>32.692307692307693</v>
      </c>
      <c r="J19" s="41">
        <v>10</v>
      </c>
      <c r="K19" s="41">
        <v>6</v>
      </c>
      <c r="L19" s="43">
        <v>196044</v>
      </c>
      <c r="M19" s="43">
        <v>39210</v>
      </c>
      <c r="N19" s="39">
        <v>44631</v>
      </c>
      <c r="O19" s="38" t="s">
        <v>41</v>
      </c>
      <c r="P19" s="35"/>
      <c r="Q19" s="56"/>
      <c r="R19" s="56"/>
      <c r="S19" s="87"/>
      <c r="T19" s="56"/>
      <c r="U19" s="34"/>
      <c r="V19" s="57"/>
      <c r="W19" s="57"/>
      <c r="X19" s="34"/>
      <c r="Y19" s="7"/>
      <c r="Z19" s="58"/>
      <c r="AA19" s="34"/>
      <c r="AB19" s="58"/>
      <c r="AC19" s="34"/>
    </row>
    <row r="20" spans="1:29" ht="25.35" customHeight="1">
      <c r="A20" s="37">
        <v>8</v>
      </c>
      <c r="B20" s="63">
        <v>5</v>
      </c>
      <c r="C20" s="29" t="s">
        <v>38</v>
      </c>
      <c r="D20" s="43">
        <v>4488.0200000000004</v>
      </c>
      <c r="E20" s="41">
        <v>18966.86</v>
      </c>
      <c r="F20" s="47">
        <f t="shared" si="0"/>
        <v>-0.76337569845509479</v>
      </c>
      <c r="G20" s="43">
        <v>662</v>
      </c>
      <c r="H20" s="41">
        <v>32</v>
      </c>
      <c r="I20" s="41">
        <f>G20/H20</f>
        <v>20.6875</v>
      </c>
      <c r="J20" s="41">
        <v>8</v>
      </c>
      <c r="K20" s="41">
        <v>3</v>
      </c>
      <c r="L20" s="43">
        <v>90273.46</v>
      </c>
      <c r="M20" s="43">
        <v>12474</v>
      </c>
      <c r="N20" s="39">
        <v>44652</v>
      </c>
      <c r="O20" s="38" t="s">
        <v>39</v>
      </c>
      <c r="P20" s="35"/>
      <c r="Q20" s="56"/>
      <c r="R20" s="56"/>
      <c r="S20" s="87"/>
      <c r="T20" s="56"/>
      <c r="U20" s="34"/>
      <c r="V20" s="57"/>
      <c r="W20" s="57"/>
      <c r="X20" s="34"/>
      <c r="Y20" s="7"/>
      <c r="Z20" s="58"/>
      <c r="AA20" s="34"/>
      <c r="AB20" s="58"/>
      <c r="AC20" s="34"/>
    </row>
    <row r="21" spans="1:29" ht="25.35" customHeight="1">
      <c r="A21" s="37">
        <v>9</v>
      </c>
      <c r="B21" s="63">
        <v>6</v>
      </c>
      <c r="C21" s="29" t="s">
        <v>42</v>
      </c>
      <c r="D21" s="43">
        <v>4394.3900000000003</v>
      </c>
      <c r="E21" s="41">
        <v>14417.85</v>
      </c>
      <c r="F21" s="47">
        <f t="shared" si="0"/>
        <v>-0.69521183810346199</v>
      </c>
      <c r="G21" s="43">
        <v>852</v>
      </c>
      <c r="H21" s="41">
        <v>40</v>
      </c>
      <c r="I21" s="41">
        <f>G21/H21</f>
        <v>21.3</v>
      </c>
      <c r="J21" s="41">
        <v>9</v>
      </c>
      <c r="K21" s="41">
        <v>5</v>
      </c>
      <c r="L21" s="43">
        <v>116894</v>
      </c>
      <c r="M21" s="43">
        <v>23046</v>
      </c>
      <c r="N21" s="39">
        <v>44638</v>
      </c>
      <c r="O21" s="38" t="s">
        <v>43</v>
      </c>
      <c r="P21" s="35"/>
      <c r="Q21" s="56"/>
      <c r="R21" s="56"/>
      <c r="S21" s="87"/>
      <c r="T21" s="56"/>
      <c r="V21" s="57"/>
      <c r="W21" s="57"/>
      <c r="X21" s="34"/>
      <c r="Y21" s="7"/>
      <c r="Z21" s="58"/>
      <c r="AA21" s="34"/>
      <c r="AB21" s="58"/>
      <c r="AC21" s="34"/>
    </row>
    <row r="22" spans="1:29" ht="25.35" customHeight="1">
      <c r="A22" s="37">
        <v>10</v>
      </c>
      <c r="B22" s="63">
        <v>7</v>
      </c>
      <c r="C22" s="29" t="s">
        <v>538</v>
      </c>
      <c r="D22" s="43">
        <v>3844.27</v>
      </c>
      <c r="E22" s="41">
        <v>11558.31</v>
      </c>
      <c r="F22" s="47">
        <f t="shared" si="0"/>
        <v>-0.66740206829545146</v>
      </c>
      <c r="G22" s="43">
        <v>634</v>
      </c>
      <c r="H22" s="41">
        <v>43</v>
      </c>
      <c r="I22" s="41">
        <f>G22/H22</f>
        <v>14.744186046511627</v>
      </c>
      <c r="J22" s="41">
        <v>12</v>
      </c>
      <c r="K22" s="41">
        <v>2</v>
      </c>
      <c r="L22" s="43">
        <v>26756.38</v>
      </c>
      <c r="M22" s="43">
        <v>4868</v>
      </c>
      <c r="N22" s="39">
        <v>44659</v>
      </c>
      <c r="O22" s="38" t="s">
        <v>539</v>
      </c>
      <c r="P22" s="35"/>
      <c r="Q22" s="56"/>
      <c r="R22" s="56"/>
      <c r="S22" s="87"/>
      <c r="T22" s="56"/>
      <c r="V22" s="57"/>
      <c r="W22" s="57"/>
      <c r="X22" s="34"/>
      <c r="Y22" s="7"/>
      <c r="Z22" s="58"/>
      <c r="AA22" s="34"/>
      <c r="AB22" s="58"/>
      <c r="AC22" s="34"/>
    </row>
    <row r="23" spans="1:29" ht="25.35" customHeight="1">
      <c r="A23" s="14"/>
      <c r="B23" s="14"/>
      <c r="C23" s="28" t="s">
        <v>53</v>
      </c>
      <c r="D23" s="36">
        <f>SUM(D13:D22)</f>
        <v>158204.35</v>
      </c>
      <c r="E23" s="36">
        <v>233697.75000000003</v>
      </c>
      <c r="F23" s="67">
        <f t="shared" si="0"/>
        <v>-0.32303862574628989</v>
      </c>
      <c r="G23" s="36">
        <f t="shared" ref="G23" si="1">SUM(G13:G22)</f>
        <v>25342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AA23" s="7"/>
      <c r="AB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AA24" s="7"/>
      <c r="AB24" s="34"/>
    </row>
    <row r="25" spans="1:29" ht="25.35" customHeight="1">
      <c r="A25" s="37">
        <v>11</v>
      </c>
      <c r="B25" s="63">
        <v>8</v>
      </c>
      <c r="C25" s="29" t="s">
        <v>44</v>
      </c>
      <c r="D25" s="43">
        <v>3020.27</v>
      </c>
      <c r="E25" s="41">
        <v>9705.0300000000007</v>
      </c>
      <c r="F25" s="47">
        <f>(D25-E25)/E25</f>
        <v>-0.68879333706335788</v>
      </c>
      <c r="G25" s="43">
        <v>437</v>
      </c>
      <c r="H25" s="41">
        <v>12</v>
      </c>
      <c r="I25" s="41">
        <f>G25/H25</f>
        <v>36.416666666666664</v>
      </c>
      <c r="J25" s="41">
        <v>5</v>
      </c>
      <c r="K25" s="41">
        <v>7</v>
      </c>
      <c r="L25" s="43">
        <v>358103.72</v>
      </c>
      <c r="M25" s="43">
        <v>50939</v>
      </c>
      <c r="N25" s="39">
        <v>44624</v>
      </c>
      <c r="O25" s="38" t="s">
        <v>45</v>
      </c>
      <c r="P25" s="35"/>
      <c r="Q25" s="56"/>
      <c r="R25" s="56"/>
      <c r="S25" s="87"/>
      <c r="T25" s="56"/>
      <c r="V25" s="57"/>
      <c r="W25" s="57"/>
      <c r="X25" s="34"/>
      <c r="Y25" s="7"/>
      <c r="Z25" s="58"/>
      <c r="AA25" s="34"/>
      <c r="AB25" s="58"/>
      <c r="AC25" s="34"/>
    </row>
    <row r="26" spans="1:29" ht="25.35" customHeight="1">
      <c r="A26" s="37">
        <v>12</v>
      </c>
      <c r="B26" s="63">
        <v>9</v>
      </c>
      <c r="C26" s="29" t="s">
        <v>46</v>
      </c>
      <c r="D26" s="43">
        <v>1692.92</v>
      </c>
      <c r="E26" s="41">
        <v>4012.17</v>
      </c>
      <c r="F26" s="47">
        <f>(D26-E26)/E26</f>
        <v>-0.57805377140051395</v>
      </c>
      <c r="G26" s="43">
        <v>309</v>
      </c>
      <c r="H26" s="41">
        <v>8</v>
      </c>
      <c r="I26" s="41">
        <f>G26/H26</f>
        <v>38.625</v>
      </c>
      <c r="J26" s="41">
        <v>3</v>
      </c>
      <c r="K26" s="41">
        <v>9</v>
      </c>
      <c r="L26" s="43">
        <v>242382.24</v>
      </c>
      <c r="M26" s="43">
        <v>35259</v>
      </c>
      <c r="N26" s="39">
        <v>44610</v>
      </c>
      <c r="O26" s="38" t="s">
        <v>39</v>
      </c>
      <c r="P26" s="35"/>
      <c r="Q26" s="56"/>
      <c r="R26" s="56"/>
      <c r="S26" s="87"/>
      <c r="T26" s="56"/>
      <c r="V26" s="57"/>
      <c r="W26" s="57"/>
      <c r="X26" s="34"/>
      <c r="Y26" s="7"/>
      <c r="Z26" s="58"/>
      <c r="AA26" s="34"/>
      <c r="AB26" s="58"/>
      <c r="AC26" s="34"/>
    </row>
    <row r="27" spans="1:29" ht="25.35" customHeight="1">
      <c r="A27" s="37">
        <v>13</v>
      </c>
      <c r="B27" s="64">
        <v>18</v>
      </c>
      <c r="C27" s="29" t="s">
        <v>66</v>
      </c>
      <c r="D27" s="43">
        <v>185</v>
      </c>
      <c r="E27" s="41">
        <v>156</v>
      </c>
      <c r="F27" s="47">
        <f>(D27-E27)/E27</f>
        <v>0.1858974358974359</v>
      </c>
      <c r="G27" s="43">
        <v>25</v>
      </c>
      <c r="H27" s="41" t="s">
        <v>36</v>
      </c>
      <c r="I27" s="41" t="s">
        <v>36</v>
      </c>
      <c r="J27" s="41">
        <v>2</v>
      </c>
      <c r="K27" s="41">
        <v>10</v>
      </c>
      <c r="L27" s="43">
        <v>16792</v>
      </c>
      <c r="M27" s="43">
        <v>2723</v>
      </c>
      <c r="N27" s="39">
        <v>44603</v>
      </c>
      <c r="O27" s="38" t="s">
        <v>65</v>
      </c>
      <c r="P27" s="35"/>
      <c r="Q27" s="56"/>
      <c r="R27" s="56"/>
      <c r="S27" s="56"/>
      <c r="T27" s="56"/>
      <c r="V27" s="35"/>
      <c r="W27" s="57"/>
      <c r="X27" s="58"/>
      <c r="Y27" s="57"/>
      <c r="Z27" s="7"/>
      <c r="AA27" s="58"/>
      <c r="AB27" s="34"/>
      <c r="AC27" s="34"/>
    </row>
    <row r="28" spans="1:29" ht="25.35" customHeight="1">
      <c r="A28" s="37">
        <v>14</v>
      </c>
      <c r="B28" s="41" t="s">
        <v>36</v>
      </c>
      <c r="C28" s="29" t="s">
        <v>106</v>
      </c>
      <c r="D28" s="43">
        <v>44</v>
      </c>
      <c r="E28" s="41" t="s">
        <v>36</v>
      </c>
      <c r="F28" s="41" t="s">
        <v>36</v>
      </c>
      <c r="G28" s="43">
        <v>12</v>
      </c>
      <c r="H28" s="41" t="s">
        <v>36</v>
      </c>
      <c r="I28" s="41" t="s">
        <v>36</v>
      </c>
      <c r="J28" s="41">
        <v>1</v>
      </c>
      <c r="K28" s="41">
        <v>9</v>
      </c>
      <c r="L28" s="43">
        <v>51901</v>
      </c>
      <c r="M28" s="43">
        <v>9197</v>
      </c>
      <c r="N28" s="39">
        <v>44575</v>
      </c>
      <c r="O28" s="38" t="s">
        <v>65</v>
      </c>
      <c r="P28" s="35"/>
      <c r="Q28" s="7"/>
      <c r="R28" s="58"/>
      <c r="S28" s="34"/>
      <c r="T28" s="34"/>
    </row>
    <row r="29" spans="1:29" ht="25.35" customHeight="1">
      <c r="A29" s="37">
        <v>15</v>
      </c>
      <c r="B29" s="63">
        <v>17</v>
      </c>
      <c r="C29" s="29" t="s">
        <v>67</v>
      </c>
      <c r="D29" s="43">
        <v>43.3</v>
      </c>
      <c r="E29" s="41">
        <v>169.9</v>
      </c>
      <c r="F29" s="47">
        <f t="shared" ref="F29:F34" si="2">(D29-E29)/E29</f>
        <v>-0.74514420247204238</v>
      </c>
      <c r="G29" s="43">
        <v>12</v>
      </c>
      <c r="H29" s="41">
        <v>1</v>
      </c>
      <c r="I29" s="41">
        <f t="shared" ref="I29:I33" si="3">G29/H29</f>
        <v>12</v>
      </c>
      <c r="J29" s="41">
        <v>1</v>
      </c>
      <c r="K29" s="41">
        <v>9</v>
      </c>
      <c r="L29" s="43">
        <v>61600.34</v>
      </c>
      <c r="M29" s="43">
        <v>12795</v>
      </c>
      <c r="N29" s="39">
        <v>44610</v>
      </c>
      <c r="O29" s="38" t="s">
        <v>68</v>
      </c>
      <c r="P29" s="35"/>
      <c r="Q29" s="56"/>
      <c r="R29" s="56"/>
      <c r="S29" s="87"/>
      <c r="T29" s="56"/>
      <c r="V29" s="57"/>
      <c r="W29" s="57"/>
      <c r="X29" s="34"/>
      <c r="Y29" s="7"/>
      <c r="Z29" s="58"/>
      <c r="AA29" s="34"/>
      <c r="AB29" s="58"/>
      <c r="AC29" s="34"/>
    </row>
    <row r="30" spans="1:29" ht="25.35" customHeight="1">
      <c r="A30" s="37">
        <v>16</v>
      </c>
      <c r="B30" s="63">
        <v>13</v>
      </c>
      <c r="C30" s="29" t="s">
        <v>54</v>
      </c>
      <c r="D30" s="43">
        <v>38</v>
      </c>
      <c r="E30" s="41">
        <v>862.16</v>
      </c>
      <c r="F30" s="47">
        <f t="shared" si="2"/>
        <v>-0.95592465435649998</v>
      </c>
      <c r="G30" s="43">
        <v>8</v>
      </c>
      <c r="H30" s="41">
        <v>1</v>
      </c>
      <c r="I30" s="41">
        <f t="shared" si="3"/>
        <v>8</v>
      </c>
      <c r="J30" s="41">
        <v>1</v>
      </c>
      <c r="K30" s="41">
        <v>21</v>
      </c>
      <c r="L30" s="43">
        <v>223789</v>
      </c>
      <c r="M30" s="43">
        <v>44405</v>
      </c>
      <c r="N30" s="39">
        <v>44526</v>
      </c>
      <c r="O30" s="38" t="s">
        <v>41</v>
      </c>
      <c r="P30" s="35"/>
      <c r="Q30" s="56"/>
      <c r="R30" s="56"/>
      <c r="S30" s="87"/>
      <c r="T30" s="56"/>
      <c r="V30" s="57"/>
      <c r="W30" s="57"/>
      <c r="X30" s="26"/>
      <c r="Y30" s="7"/>
      <c r="Z30" s="58"/>
      <c r="AA30" s="34"/>
      <c r="AB30" s="58"/>
      <c r="AC30" s="34"/>
    </row>
    <row r="31" spans="1:29" ht="25.35" customHeight="1">
      <c r="A31" s="37">
        <v>17</v>
      </c>
      <c r="B31" s="63">
        <v>11</v>
      </c>
      <c r="C31" s="29" t="s">
        <v>47</v>
      </c>
      <c r="D31" s="43">
        <v>23</v>
      </c>
      <c r="E31" s="41">
        <v>1590.18</v>
      </c>
      <c r="F31" s="47">
        <f t="shared" si="2"/>
        <v>-0.98553622860305123</v>
      </c>
      <c r="G31" s="43">
        <v>4</v>
      </c>
      <c r="H31" s="41">
        <v>1</v>
      </c>
      <c r="I31" s="41">
        <f t="shared" si="3"/>
        <v>4</v>
      </c>
      <c r="J31" s="41">
        <v>1</v>
      </c>
      <c r="K31" s="41">
        <v>5</v>
      </c>
      <c r="L31" s="43">
        <v>48874.54</v>
      </c>
      <c r="M31" s="43">
        <v>7757</v>
      </c>
      <c r="N31" s="39">
        <v>44638</v>
      </c>
      <c r="O31" s="38" t="s">
        <v>48</v>
      </c>
      <c r="P31" s="35"/>
      <c r="Q31" s="56"/>
      <c r="R31" s="56"/>
      <c r="S31" s="87"/>
      <c r="T31" s="56"/>
      <c r="V31" s="57"/>
      <c r="W31" s="57"/>
      <c r="X31" s="26"/>
      <c r="Y31" s="7"/>
      <c r="Z31" s="58"/>
      <c r="AA31" s="34"/>
      <c r="AB31" s="58"/>
      <c r="AC31" s="34"/>
    </row>
    <row r="32" spans="1:29" ht="25.35" customHeight="1">
      <c r="A32" s="37">
        <v>18</v>
      </c>
      <c r="B32" s="63">
        <v>19</v>
      </c>
      <c r="C32" s="29" t="s">
        <v>51</v>
      </c>
      <c r="D32" s="43">
        <v>22</v>
      </c>
      <c r="E32" s="41">
        <v>111.44</v>
      </c>
      <c r="F32" s="47">
        <f t="shared" si="2"/>
        <v>-0.80258435032304376</v>
      </c>
      <c r="G32" s="43">
        <v>4</v>
      </c>
      <c r="H32" s="41">
        <v>1</v>
      </c>
      <c r="I32" s="41">
        <f t="shared" si="3"/>
        <v>4</v>
      </c>
      <c r="J32" s="41">
        <v>1</v>
      </c>
      <c r="K32" s="41">
        <v>4</v>
      </c>
      <c r="L32" s="43">
        <v>16434.02</v>
      </c>
      <c r="M32" s="43">
        <v>3373</v>
      </c>
      <c r="N32" s="39">
        <v>44645</v>
      </c>
      <c r="O32" s="38" t="s">
        <v>48</v>
      </c>
      <c r="P32" s="35"/>
      <c r="Q32" s="7"/>
      <c r="R32" s="58"/>
      <c r="S32" s="34"/>
      <c r="T32" s="34"/>
      <c r="V32" s="34"/>
      <c r="X32" s="34"/>
    </row>
    <row r="33" spans="1:20" ht="25.35" customHeight="1">
      <c r="A33" s="37">
        <v>19</v>
      </c>
      <c r="B33" s="63">
        <v>16</v>
      </c>
      <c r="C33" s="29" t="s">
        <v>55</v>
      </c>
      <c r="D33" s="43">
        <v>12</v>
      </c>
      <c r="E33" s="41">
        <v>186.24</v>
      </c>
      <c r="F33" s="47">
        <f t="shared" si="2"/>
        <v>-0.93556701030927836</v>
      </c>
      <c r="G33" s="43">
        <v>12</v>
      </c>
      <c r="H33" s="41">
        <v>1</v>
      </c>
      <c r="I33" s="41">
        <f t="shared" si="3"/>
        <v>12</v>
      </c>
      <c r="J33" s="41">
        <v>1</v>
      </c>
      <c r="K33" s="41">
        <v>4</v>
      </c>
      <c r="L33" s="43">
        <v>10337.67</v>
      </c>
      <c r="M33" s="43">
        <v>1647</v>
      </c>
      <c r="N33" s="39">
        <v>44645</v>
      </c>
      <c r="O33" s="38" t="s">
        <v>48</v>
      </c>
      <c r="P33" s="35"/>
      <c r="Q33" s="7"/>
      <c r="R33" s="58"/>
      <c r="S33" s="34"/>
      <c r="T33" s="34"/>
    </row>
    <row r="34" spans="1:20" ht="25.35" customHeight="1">
      <c r="A34" s="14"/>
      <c r="B34" s="14"/>
      <c r="C34" s="28" t="s">
        <v>229</v>
      </c>
      <c r="D34" s="36">
        <f>SUM(D23:D33)</f>
        <v>163284.84</v>
      </c>
      <c r="E34" s="36">
        <v>238622.83000000002</v>
      </c>
      <c r="F34" s="67">
        <f t="shared" si="2"/>
        <v>-0.31571995856389773</v>
      </c>
      <c r="G34" s="36">
        <f>SUM(G23:G33)</f>
        <v>26165</v>
      </c>
      <c r="H34" s="36"/>
      <c r="I34" s="16"/>
      <c r="J34" s="15"/>
      <c r="K34" s="17"/>
      <c r="L34" s="18"/>
      <c r="M34" s="22"/>
      <c r="N34" s="19"/>
      <c r="O34" s="48"/>
    </row>
    <row r="35" spans="1:20" ht="23.1" customHeight="1">
      <c r="R35" s="35"/>
    </row>
    <row r="36" spans="1:20" ht="17.25" customHeight="1">
      <c r="R36" s="35"/>
    </row>
    <row r="37" spans="1:20" ht="20.25" customHeight="1"/>
    <row r="48" spans="1:20">
      <c r="R48" s="35"/>
    </row>
    <row r="52" spans="16:16">
      <c r="P52" s="35"/>
    </row>
    <row r="56" spans="16:16" ht="12" customHeight="1"/>
    <row r="65" spans="23:25">
      <c r="W65" s="7"/>
      <c r="Y65" s="7"/>
    </row>
  </sheetData>
  <sortState xmlns:xlrd2="http://schemas.microsoft.com/office/spreadsheetml/2017/richdata2" ref="B13:O33">
    <sortCondition descending="1" ref="D13:D33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9D21-7F0D-4560-A763-7D96539EBF08}">
  <dimension ref="A1:AC65"/>
  <sheetViews>
    <sheetView zoomScale="60" zoomScaleNormal="60" workbookViewId="0">
      <selection activeCell="A26" sqref="A26:XFD26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3.44140625" style="33" customWidth="1"/>
    <col min="18" max="18" width="17.5546875" style="33" customWidth="1"/>
    <col min="19" max="19" width="9.6640625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6640625" style="33" bestFit="1" customWidth="1"/>
    <col min="25" max="25" width="13.109375" style="33" customWidth="1"/>
    <col min="26" max="26" width="12.5546875" style="33" bestFit="1" customWidth="1"/>
    <col min="27" max="27" width="14.88671875" style="33" customWidth="1"/>
    <col min="28" max="28" width="11" style="33" customWidth="1"/>
    <col min="29" max="16384" width="8.88671875" style="33"/>
  </cols>
  <sheetData>
    <row r="1" spans="1:29" ht="19.5" customHeight="1">
      <c r="E1" s="2" t="s">
        <v>542</v>
      </c>
      <c r="F1" s="2"/>
      <c r="G1" s="2"/>
      <c r="H1" s="2"/>
      <c r="I1" s="2"/>
    </row>
    <row r="2" spans="1:29" ht="19.5" customHeight="1">
      <c r="E2" s="2" t="s">
        <v>543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540</v>
      </c>
      <c r="E6" s="4" t="s">
        <v>12</v>
      </c>
      <c r="F6" s="129"/>
      <c r="G6" s="4" t="s">
        <v>540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81"/>
      <c r="E9" s="81"/>
      <c r="F9" s="128" t="s">
        <v>18</v>
      </c>
      <c r="G9" s="81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AA9" s="35"/>
      <c r="AB9" s="34"/>
    </row>
    <row r="10" spans="1:29" ht="21.6">
      <c r="A10" s="132"/>
      <c r="B10" s="132"/>
      <c r="C10" s="129"/>
      <c r="D10" s="82" t="s">
        <v>541</v>
      </c>
      <c r="E10" s="82" t="s">
        <v>27</v>
      </c>
      <c r="F10" s="129"/>
      <c r="G10" s="82" t="s">
        <v>541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A10" s="35"/>
      <c r="AB10" s="34"/>
    </row>
    <row r="11" spans="1:29">
      <c r="A11" s="132"/>
      <c r="B11" s="132"/>
      <c r="C11" s="129"/>
      <c r="D11" s="82" t="s">
        <v>31</v>
      </c>
      <c r="E11" s="4" t="s">
        <v>31</v>
      </c>
      <c r="F11" s="129"/>
      <c r="G11" s="82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AA11" s="35"/>
      <c r="AB11" s="34"/>
    </row>
    <row r="12" spans="1:29" ht="15.6" customHeight="1" thickBot="1">
      <c r="A12" s="132"/>
      <c r="B12" s="133"/>
      <c r="C12" s="130"/>
      <c r="D12" s="83"/>
      <c r="E12" s="5" t="s">
        <v>16</v>
      </c>
      <c r="F12" s="130"/>
      <c r="G12" s="83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Y12" s="7"/>
      <c r="AA12" s="58"/>
      <c r="AB12" s="34"/>
    </row>
    <row r="13" spans="1:29" ht="25.35" customHeight="1">
      <c r="A13" s="37">
        <v>1</v>
      </c>
      <c r="B13" s="63">
        <v>1</v>
      </c>
      <c r="C13" s="29" t="s">
        <v>35</v>
      </c>
      <c r="D13" s="43">
        <v>66155.87</v>
      </c>
      <c r="E13" s="41">
        <v>70607.12</v>
      </c>
      <c r="F13" s="47">
        <f>(D13-E13)/E13</f>
        <v>-6.3042509027418203E-2</v>
      </c>
      <c r="G13" s="43">
        <v>12368</v>
      </c>
      <c r="H13" s="41">
        <v>146</v>
      </c>
      <c r="I13" s="41">
        <f t="shared" ref="I13:I22" si="0">G13/H13</f>
        <v>84.712328767123282</v>
      </c>
      <c r="J13" s="41">
        <v>20</v>
      </c>
      <c r="K13" s="41">
        <v>2</v>
      </c>
      <c r="L13" s="43">
        <v>152395</v>
      </c>
      <c r="M13" s="43">
        <v>28837</v>
      </c>
      <c r="N13" s="39">
        <v>44652</v>
      </c>
      <c r="O13" s="38" t="s">
        <v>37</v>
      </c>
      <c r="P13" s="35"/>
      <c r="Q13" s="56"/>
      <c r="R13" s="56"/>
      <c r="S13" s="56"/>
      <c r="T13" s="56"/>
      <c r="V13" s="35"/>
      <c r="W13" s="34"/>
      <c r="X13" s="34"/>
      <c r="Y13" s="7"/>
      <c r="Z13" s="7"/>
      <c r="AA13" s="35"/>
      <c r="AC13" s="34"/>
    </row>
    <row r="14" spans="1:29" ht="25.35" customHeight="1">
      <c r="A14" s="37">
        <v>2</v>
      </c>
      <c r="B14" s="63" t="s">
        <v>34</v>
      </c>
      <c r="C14" s="29" t="s">
        <v>536</v>
      </c>
      <c r="D14" s="43">
        <v>60210.64</v>
      </c>
      <c r="E14" s="41" t="s">
        <v>36</v>
      </c>
      <c r="F14" s="41" t="s">
        <v>36</v>
      </c>
      <c r="G14" s="43">
        <v>7776</v>
      </c>
      <c r="H14" s="41">
        <v>125</v>
      </c>
      <c r="I14" s="41">
        <f t="shared" si="0"/>
        <v>62.207999999999998</v>
      </c>
      <c r="J14" s="41">
        <v>16</v>
      </c>
      <c r="K14" s="41">
        <v>1</v>
      </c>
      <c r="L14" s="43">
        <v>64207</v>
      </c>
      <c r="M14" s="43">
        <v>8309</v>
      </c>
      <c r="N14" s="39">
        <v>44659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34"/>
      <c r="Y14" s="7"/>
      <c r="Z14" s="58"/>
      <c r="AA14" s="58"/>
      <c r="AB14" s="34"/>
      <c r="AC14" s="34"/>
    </row>
    <row r="15" spans="1:29" ht="25.35" customHeight="1">
      <c r="A15" s="37">
        <v>3</v>
      </c>
      <c r="B15" s="63" t="s">
        <v>34</v>
      </c>
      <c r="C15" s="29" t="s">
        <v>537</v>
      </c>
      <c r="D15" s="43">
        <v>25699.87</v>
      </c>
      <c r="E15" s="41" t="s">
        <v>36</v>
      </c>
      <c r="F15" s="41" t="s">
        <v>36</v>
      </c>
      <c r="G15" s="43">
        <v>5176</v>
      </c>
      <c r="H15" s="41">
        <v>133</v>
      </c>
      <c r="I15" s="41">
        <f t="shared" si="0"/>
        <v>38.917293233082709</v>
      </c>
      <c r="J15" s="41">
        <v>20</v>
      </c>
      <c r="K15" s="41">
        <v>1</v>
      </c>
      <c r="L15" s="43">
        <v>26147.47</v>
      </c>
      <c r="M15" s="43">
        <v>5256</v>
      </c>
      <c r="N15" s="39">
        <v>44659</v>
      </c>
      <c r="O15" s="38" t="s">
        <v>48</v>
      </c>
      <c r="P15" s="35"/>
      <c r="Q15" s="56"/>
      <c r="R15" s="56"/>
      <c r="S15" s="87"/>
      <c r="T15" s="56"/>
      <c r="V15" s="57"/>
      <c r="W15" s="57"/>
      <c r="X15" s="34"/>
      <c r="Y15" s="7"/>
      <c r="Z15" s="58"/>
      <c r="AA15" s="58"/>
      <c r="AB15" s="34"/>
      <c r="AC15" s="34"/>
    </row>
    <row r="16" spans="1:29" ht="25.35" customHeight="1">
      <c r="A16" s="37">
        <v>4</v>
      </c>
      <c r="B16" s="63">
        <v>3</v>
      </c>
      <c r="C16" s="29" t="s">
        <v>40</v>
      </c>
      <c r="D16" s="43">
        <v>20559.080000000002</v>
      </c>
      <c r="E16" s="41">
        <v>19849.849999999999</v>
      </c>
      <c r="F16" s="47">
        <f>(D16-E16)/E16</f>
        <v>3.5729741030788811E-2</v>
      </c>
      <c r="G16" s="43">
        <v>3908</v>
      </c>
      <c r="H16" s="41">
        <v>67</v>
      </c>
      <c r="I16" s="41">
        <f t="shared" si="0"/>
        <v>58.328358208955223</v>
      </c>
      <c r="J16" s="41">
        <v>9</v>
      </c>
      <c r="K16" s="41">
        <v>5</v>
      </c>
      <c r="L16" s="43">
        <v>184284</v>
      </c>
      <c r="M16" s="43">
        <v>36578</v>
      </c>
      <c r="N16" s="39">
        <v>44631</v>
      </c>
      <c r="O16" s="38" t="s">
        <v>41</v>
      </c>
      <c r="P16" s="35"/>
      <c r="Q16" s="56"/>
      <c r="R16" s="56"/>
      <c r="S16" s="87"/>
      <c r="T16" s="56"/>
      <c r="U16" s="34"/>
      <c r="V16" s="57"/>
      <c r="W16" s="57"/>
      <c r="X16" s="34"/>
      <c r="Y16" s="7"/>
      <c r="Z16" s="58"/>
      <c r="AA16" s="58"/>
      <c r="AB16" s="34"/>
      <c r="AC16" s="34"/>
    </row>
    <row r="17" spans="1:29" ht="25.35" customHeight="1">
      <c r="A17" s="37">
        <v>5</v>
      </c>
      <c r="B17" s="63">
        <v>2</v>
      </c>
      <c r="C17" s="29" t="s">
        <v>38</v>
      </c>
      <c r="D17" s="43">
        <v>18966.86</v>
      </c>
      <c r="E17" s="41">
        <v>41996.6</v>
      </c>
      <c r="F17" s="47">
        <f>(D17-E17)/E17</f>
        <v>-0.54837153483853451</v>
      </c>
      <c r="G17" s="43">
        <v>2690</v>
      </c>
      <c r="H17" s="41">
        <v>75</v>
      </c>
      <c r="I17" s="41">
        <f t="shared" si="0"/>
        <v>35.866666666666667</v>
      </c>
      <c r="J17" s="41">
        <v>12</v>
      </c>
      <c r="K17" s="41">
        <v>2</v>
      </c>
      <c r="L17" s="43">
        <v>79745.91</v>
      </c>
      <c r="M17" s="43">
        <v>10861</v>
      </c>
      <c r="N17" s="39">
        <v>44652</v>
      </c>
      <c r="O17" s="38" t="s">
        <v>39</v>
      </c>
      <c r="P17" s="35"/>
      <c r="Q17" s="56"/>
      <c r="R17" s="56"/>
      <c r="S17" s="87"/>
      <c r="T17" s="56"/>
      <c r="U17" s="34"/>
      <c r="V17" s="57"/>
      <c r="W17" s="57"/>
      <c r="X17" s="34"/>
      <c r="Y17" s="7"/>
      <c r="Z17" s="58"/>
      <c r="AA17" s="58"/>
      <c r="AB17" s="34"/>
      <c r="AC17" s="34"/>
    </row>
    <row r="18" spans="1:29" ht="25.35" customHeight="1">
      <c r="A18" s="37">
        <v>6</v>
      </c>
      <c r="B18" s="63">
        <v>4</v>
      </c>
      <c r="C18" s="29" t="s">
        <v>42</v>
      </c>
      <c r="D18" s="43">
        <v>14417.85</v>
      </c>
      <c r="E18" s="41">
        <v>19333.310000000001</v>
      </c>
      <c r="F18" s="47">
        <f>(D18-E18)/E18</f>
        <v>-0.25424823788580436</v>
      </c>
      <c r="G18" s="43">
        <v>2746</v>
      </c>
      <c r="H18" s="41">
        <v>57</v>
      </c>
      <c r="I18" s="41">
        <f t="shared" si="0"/>
        <v>48.175438596491226</v>
      </c>
      <c r="J18" s="41">
        <v>9</v>
      </c>
      <c r="K18" s="41">
        <v>4</v>
      </c>
      <c r="L18" s="43">
        <v>109638</v>
      </c>
      <c r="M18" s="43">
        <v>21539</v>
      </c>
      <c r="N18" s="39">
        <v>44638</v>
      </c>
      <c r="O18" s="38" t="s">
        <v>43</v>
      </c>
      <c r="P18" s="35"/>
      <c r="Q18" s="56"/>
      <c r="R18" s="56"/>
      <c r="S18" s="87"/>
      <c r="T18" s="56"/>
      <c r="V18" s="57"/>
      <c r="W18" s="57"/>
      <c r="X18" s="34"/>
      <c r="Y18" s="7"/>
      <c r="Z18" s="58"/>
      <c r="AA18" s="58"/>
      <c r="AB18" s="34"/>
      <c r="AC18" s="34"/>
    </row>
    <row r="19" spans="1:29" ht="25.35" customHeight="1">
      <c r="A19" s="37">
        <v>7</v>
      </c>
      <c r="B19" s="63" t="s">
        <v>34</v>
      </c>
      <c r="C19" s="29" t="s">
        <v>538</v>
      </c>
      <c r="D19" s="43">
        <v>11558.31</v>
      </c>
      <c r="E19" s="41" t="s">
        <v>36</v>
      </c>
      <c r="F19" s="41" t="s">
        <v>36</v>
      </c>
      <c r="G19" s="43">
        <v>1884</v>
      </c>
      <c r="H19" s="41">
        <v>74</v>
      </c>
      <c r="I19" s="41">
        <f t="shared" si="0"/>
        <v>25.45945945945946</v>
      </c>
      <c r="J19" s="41">
        <v>20</v>
      </c>
      <c r="K19" s="41">
        <v>1</v>
      </c>
      <c r="L19" s="43">
        <v>17235.21</v>
      </c>
      <c r="M19" s="43">
        <v>3059</v>
      </c>
      <c r="N19" s="39">
        <v>44659</v>
      </c>
      <c r="O19" s="38" t="s">
        <v>539</v>
      </c>
      <c r="P19" s="35"/>
      <c r="Q19" s="56"/>
      <c r="R19" s="56"/>
      <c r="S19" s="87"/>
      <c r="T19" s="56"/>
      <c r="V19" s="57"/>
      <c r="W19" s="57"/>
      <c r="X19" s="34"/>
      <c r="Y19" s="7"/>
      <c r="Z19" s="58"/>
      <c r="AA19" s="58"/>
      <c r="AB19" s="34"/>
      <c r="AC19" s="34"/>
    </row>
    <row r="20" spans="1:29" ht="25.35" customHeight="1">
      <c r="A20" s="37">
        <v>8</v>
      </c>
      <c r="B20" s="63">
        <v>5</v>
      </c>
      <c r="C20" s="29" t="s">
        <v>44</v>
      </c>
      <c r="D20" s="43">
        <v>9705.0300000000007</v>
      </c>
      <c r="E20" s="41">
        <v>13968.35</v>
      </c>
      <c r="F20" s="47">
        <f>(D20-E20)/E20</f>
        <v>-0.30521285620706812</v>
      </c>
      <c r="G20" s="43">
        <v>1427</v>
      </c>
      <c r="H20" s="41">
        <v>28</v>
      </c>
      <c r="I20" s="41">
        <f t="shared" si="0"/>
        <v>50.964285714285715</v>
      </c>
      <c r="J20" s="41">
        <v>8</v>
      </c>
      <c r="K20" s="41">
        <v>6</v>
      </c>
      <c r="L20" s="43">
        <v>351132.22</v>
      </c>
      <c r="M20" s="43">
        <v>49802</v>
      </c>
      <c r="N20" s="39">
        <v>44624</v>
      </c>
      <c r="O20" s="38" t="s">
        <v>45</v>
      </c>
      <c r="P20" s="35"/>
      <c r="Q20" s="56"/>
      <c r="R20" s="56"/>
      <c r="S20" s="87"/>
      <c r="T20" s="56"/>
      <c r="V20" s="57"/>
      <c r="W20" s="57"/>
      <c r="X20" s="34"/>
      <c r="Y20" s="7"/>
      <c r="Z20" s="58"/>
      <c r="AA20" s="58"/>
      <c r="AB20" s="34"/>
      <c r="AC20" s="34"/>
    </row>
    <row r="21" spans="1:29" ht="25.35" customHeight="1">
      <c r="A21" s="37">
        <v>9</v>
      </c>
      <c r="B21" s="63">
        <v>6</v>
      </c>
      <c r="C21" s="29" t="s">
        <v>46</v>
      </c>
      <c r="D21" s="43">
        <v>4012.17</v>
      </c>
      <c r="E21" s="41">
        <v>6308.31</v>
      </c>
      <c r="F21" s="47">
        <f>(D21-E21)/E21</f>
        <v>-0.36398655107310834</v>
      </c>
      <c r="G21" s="43">
        <v>583</v>
      </c>
      <c r="H21" s="41">
        <v>15</v>
      </c>
      <c r="I21" s="41">
        <f t="shared" si="0"/>
        <v>38.866666666666667</v>
      </c>
      <c r="J21" s="41">
        <v>4</v>
      </c>
      <c r="K21" s="41">
        <v>8</v>
      </c>
      <c r="L21" s="43">
        <v>239028.21</v>
      </c>
      <c r="M21" s="43">
        <v>34677</v>
      </c>
      <c r="N21" s="39">
        <v>44610</v>
      </c>
      <c r="O21" s="38" t="s">
        <v>39</v>
      </c>
      <c r="P21" s="35"/>
      <c r="Q21" s="56"/>
      <c r="R21" s="56"/>
      <c r="S21" s="87"/>
      <c r="T21" s="56"/>
      <c r="V21" s="57"/>
      <c r="W21" s="57"/>
      <c r="X21" s="34"/>
      <c r="Y21" s="7"/>
      <c r="Z21" s="58"/>
      <c r="AA21" s="58"/>
      <c r="AB21" s="34"/>
      <c r="AC21" s="34"/>
    </row>
    <row r="22" spans="1:29" ht="25.35" customHeight="1">
      <c r="A22" s="37">
        <v>10</v>
      </c>
      <c r="B22" s="64">
        <v>8</v>
      </c>
      <c r="C22" s="29" t="s">
        <v>49</v>
      </c>
      <c r="D22" s="43">
        <v>2412.0700000000002</v>
      </c>
      <c r="E22" s="41">
        <v>4557.92</v>
      </c>
      <c r="F22" s="47">
        <f>(D22-E22)/E22</f>
        <v>-0.47079588935303818</v>
      </c>
      <c r="G22" s="43">
        <v>352</v>
      </c>
      <c r="H22" s="41">
        <v>16</v>
      </c>
      <c r="I22" s="41">
        <f t="shared" si="0"/>
        <v>22</v>
      </c>
      <c r="J22" s="41">
        <v>9</v>
      </c>
      <c r="K22" s="41">
        <v>2</v>
      </c>
      <c r="L22" s="43">
        <v>10117</v>
      </c>
      <c r="M22" s="43">
        <v>1540</v>
      </c>
      <c r="N22" s="39">
        <v>44652</v>
      </c>
      <c r="O22" s="38" t="s">
        <v>50</v>
      </c>
      <c r="P22" s="35"/>
      <c r="Q22" s="56"/>
      <c r="R22" s="56"/>
      <c r="S22" s="56"/>
      <c r="T22" s="57"/>
      <c r="U22" s="57"/>
      <c r="V22" s="57"/>
      <c r="W22" s="7"/>
      <c r="X22" s="57"/>
      <c r="Y22" s="58"/>
      <c r="Z22" s="34"/>
      <c r="AA22" s="58"/>
      <c r="AB22" s="34"/>
    </row>
    <row r="23" spans="1:29" ht="25.35" customHeight="1">
      <c r="A23" s="14"/>
      <c r="B23" s="14"/>
      <c r="C23" s="28" t="s">
        <v>53</v>
      </c>
      <c r="D23" s="36">
        <f>SUM(D13:D22)</f>
        <v>233697.75000000003</v>
      </c>
      <c r="E23" s="36">
        <v>186831.24000000002</v>
      </c>
      <c r="F23" s="55">
        <f>(D23-E23)/E23</f>
        <v>0.25084942967782048</v>
      </c>
      <c r="G23" s="36">
        <f t="shared" ref="G23" si="1">SUM(G13:G22)</f>
        <v>38910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AA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AA24" s="34"/>
      <c r="AB24" s="7"/>
    </row>
    <row r="25" spans="1:29" ht="25.35" customHeight="1">
      <c r="A25" s="37">
        <v>11</v>
      </c>
      <c r="B25" s="64">
        <v>7</v>
      </c>
      <c r="C25" s="29" t="s">
        <v>47</v>
      </c>
      <c r="D25" s="43">
        <v>1590.18</v>
      </c>
      <c r="E25" s="41">
        <v>4737.88</v>
      </c>
      <c r="F25" s="47">
        <f t="shared" ref="F25:F34" si="2">(D25-E25)/E25</f>
        <v>-0.66436887384230914</v>
      </c>
      <c r="G25" s="43">
        <v>230</v>
      </c>
      <c r="H25" s="41">
        <v>12</v>
      </c>
      <c r="I25" s="41">
        <f t="shared" ref="I25:I31" si="3">G25/H25</f>
        <v>19.166666666666668</v>
      </c>
      <c r="J25" s="41">
        <v>5</v>
      </c>
      <c r="K25" s="41">
        <v>4</v>
      </c>
      <c r="L25" s="43">
        <v>47933.9</v>
      </c>
      <c r="M25" s="43">
        <v>7598</v>
      </c>
      <c r="N25" s="39">
        <v>44638</v>
      </c>
      <c r="O25" s="38" t="s">
        <v>48</v>
      </c>
      <c r="P25" s="35"/>
      <c r="Q25" s="7"/>
      <c r="R25" s="58"/>
      <c r="S25" s="34"/>
      <c r="T25" s="34"/>
    </row>
    <row r="26" spans="1:29" ht="25.35" customHeight="1">
      <c r="A26" s="37">
        <v>12</v>
      </c>
      <c r="B26" s="63">
        <v>14</v>
      </c>
      <c r="C26" s="29" t="s">
        <v>58</v>
      </c>
      <c r="D26" s="43">
        <v>1064.5999999999999</v>
      </c>
      <c r="E26" s="41">
        <v>662</v>
      </c>
      <c r="F26" s="47">
        <f t="shared" si="2"/>
        <v>0.60815709969788501</v>
      </c>
      <c r="G26" s="43">
        <v>174</v>
      </c>
      <c r="H26" s="41">
        <v>10</v>
      </c>
      <c r="I26" s="41">
        <f t="shared" si="3"/>
        <v>17.399999999999999</v>
      </c>
      <c r="J26" s="41">
        <v>6</v>
      </c>
      <c r="K26" s="41">
        <v>8</v>
      </c>
      <c r="L26" s="43">
        <v>137968.45000000001</v>
      </c>
      <c r="M26" s="43">
        <v>23213</v>
      </c>
      <c r="N26" s="39">
        <v>44610</v>
      </c>
      <c r="O26" s="38" t="s">
        <v>59</v>
      </c>
      <c r="P26" s="35"/>
      <c r="Q26" s="56"/>
      <c r="R26" s="56"/>
      <c r="S26" s="87"/>
      <c r="T26" s="56"/>
      <c r="V26" s="57"/>
      <c r="W26" s="57"/>
      <c r="X26" s="34"/>
      <c r="Y26" s="7"/>
      <c r="Z26" s="58"/>
      <c r="AA26" s="58"/>
      <c r="AB26" s="34"/>
      <c r="AC26" s="34"/>
    </row>
    <row r="27" spans="1:29" ht="25.35" customHeight="1">
      <c r="A27" s="37">
        <v>13</v>
      </c>
      <c r="B27" s="63">
        <v>11</v>
      </c>
      <c r="C27" s="29" t="s">
        <v>54</v>
      </c>
      <c r="D27" s="43">
        <v>862.16</v>
      </c>
      <c r="E27" s="41">
        <v>1314.9</v>
      </c>
      <c r="F27" s="47">
        <f t="shared" si="2"/>
        <v>-0.34431515704616328</v>
      </c>
      <c r="G27" s="43">
        <v>162</v>
      </c>
      <c r="H27" s="41">
        <v>3</v>
      </c>
      <c r="I27" s="41">
        <f t="shared" si="3"/>
        <v>54</v>
      </c>
      <c r="J27" s="41">
        <v>1</v>
      </c>
      <c r="K27" s="41">
        <v>20</v>
      </c>
      <c r="L27" s="43">
        <v>223644</v>
      </c>
      <c r="M27" s="43">
        <v>44370</v>
      </c>
      <c r="N27" s="39">
        <v>44526</v>
      </c>
      <c r="O27" s="38" t="s">
        <v>41</v>
      </c>
      <c r="P27" s="35"/>
      <c r="Q27" s="56"/>
      <c r="R27" s="56"/>
      <c r="S27" s="87"/>
      <c r="T27" s="56"/>
      <c r="V27" s="57"/>
      <c r="W27" s="57"/>
      <c r="X27" s="26"/>
      <c r="Y27" s="7"/>
      <c r="Z27" s="58"/>
      <c r="AA27" s="58"/>
      <c r="AB27" s="34"/>
      <c r="AC27" s="34"/>
    </row>
    <row r="28" spans="1:29" ht="25.35" customHeight="1">
      <c r="A28" s="37">
        <v>14</v>
      </c>
      <c r="B28" s="65">
        <v>13</v>
      </c>
      <c r="C28" s="29" t="s">
        <v>56</v>
      </c>
      <c r="D28" s="43">
        <v>490</v>
      </c>
      <c r="E28" s="41">
        <v>907</v>
      </c>
      <c r="F28" s="47">
        <f t="shared" si="2"/>
        <v>-0.45975744211686881</v>
      </c>
      <c r="G28" s="43">
        <v>98</v>
      </c>
      <c r="H28" s="41">
        <v>5</v>
      </c>
      <c r="I28" s="41">
        <f t="shared" si="3"/>
        <v>19.600000000000001</v>
      </c>
      <c r="J28" s="41">
        <v>4</v>
      </c>
      <c r="K28" s="41">
        <v>7</v>
      </c>
      <c r="L28" s="43">
        <v>44283</v>
      </c>
      <c r="M28" s="43">
        <v>8456</v>
      </c>
      <c r="N28" s="39">
        <v>44617</v>
      </c>
      <c r="O28" s="38" t="s">
        <v>57</v>
      </c>
      <c r="P28" s="35"/>
      <c r="Q28" s="56"/>
      <c r="R28" s="56"/>
      <c r="S28" s="87"/>
      <c r="T28" s="56"/>
      <c r="V28" s="57"/>
      <c r="W28" s="57"/>
      <c r="X28" s="57"/>
      <c r="Y28" s="7"/>
      <c r="Z28" s="58"/>
      <c r="AA28" s="58"/>
      <c r="AB28" s="34"/>
      <c r="AC28" s="34"/>
    </row>
    <row r="29" spans="1:29" ht="25.35" customHeight="1">
      <c r="A29" s="37">
        <v>15</v>
      </c>
      <c r="B29" s="64">
        <v>16</v>
      </c>
      <c r="C29" s="29" t="s">
        <v>61</v>
      </c>
      <c r="D29" s="43">
        <v>294.56</v>
      </c>
      <c r="E29" s="41">
        <v>557.51</v>
      </c>
      <c r="F29" s="47">
        <f t="shared" si="2"/>
        <v>-0.47165073272228297</v>
      </c>
      <c r="G29" s="43">
        <v>41</v>
      </c>
      <c r="H29" s="41">
        <v>1</v>
      </c>
      <c r="I29" s="41">
        <f t="shared" si="3"/>
        <v>41</v>
      </c>
      <c r="J29" s="41">
        <v>1</v>
      </c>
      <c r="K29" s="41">
        <v>15</v>
      </c>
      <c r="L29" s="43">
        <v>623530.23999999999</v>
      </c>
      <c r="M29" s="43">
        <v>87878</v>
      </c>
      <c r="N29" s="39">
        <v>44561</v>
      </c>
      <c r="O29" s="38" t="s">
        <v>62</v>
      </c>
      <c r="P29" s="35"/>
      <c r="Q29" s="56"/>
      <c r="R29" s="56"/>
      <c r="S29" s="87"/>
      <c r="T29" s="56"/>
      <c r="V29" s="57"/>
      <c r="W29" s="57"/>
      <c r="X29" s="26"/>
      <c r="Y29" s="7"/>
      <c r="Z29" s="58"/>
      <c r="AA29" s="58"/>
      <c r="AB29" s="34"/>
      <c r="AC29" s="34"/>
    </row>
    <row r="30" spans="1:29" ht="25.35" customHeight="1">
      <c r="A30" s="37">
        <v>16</v>
      </c>
      <c r="B30" s="63">
        <v>12</v>
      </c>
      <c r="C30" s="29" t="s">
        <v>55</v>
      </c>
      <c r="D30" s="43">
        <v>186.24</v>
      </c>
      <c r="E30" s="41">
        <v>1145.5</v>
      </c>
      <c r="F30" s="47">
        <f t="shared" si="2"/>
        <v>-0.83741597555652547</v>
      </c>
      <c r="G30" s="43">
        <v>27</v>
      </c>
      <c r="H30" s="41">
        <v>3</v>
      </c>
      <c r="I30" s="41">
        <f t="shared" si="3"/>
        <v>9</v>
      </c>
      <c r="J30" s="41">
        <v>2</v>
      </c>
      <c r="K30" s="41">
        <v>3</v>
      </c>
      <c r="L30" s="43">
        <v>10226.219999999999</v>
      </c>
      <c r="M30" s="43">
        <v>1629</v>
      </c>
      <c r="N30" s="39">
        <v>44645</v>
      </c>
      <c r="O30" s="38" t="s">
        <v>48</v>
      </c>
      <c r="P30" s="35"/>
      <c r="Q30" s="56"/>
      <c r="R30" s="56"/>
      <c r="S30" s="87"/>
      <c r="T30" s="56"/>
      <c r="V30" s="57"/>
      <c r="W30" s="57"/>
      <c r="X30" s="26"/>
      <c r="Y30" s="7"/>
      <c r="Z30" s="58"/>
      <c r="AA30" s="58"/>
      <c r="AB30" s="34"/>
      <c r="AC30" s="34"/>
    </row>
    <row r="31" spans="1:29" ht="25.35" customHeight="1">
      <c r="A31" s="37">
        <v>17</v>
      </c>
      <c r="B31" s="63">
        <v>20</v>
      </c>
      <c r="C31" s="29" t="s">
        <v>67</v>
      </c>
      <c r="D31" s="43">
        <v>169.9</v>
      </c>
      <c r="E31" s="41">
        <v>81.900000000000006</v>
      </c>
      <c r="F31" s="47">
        <f t="shared" si="2"/>
        <v>1.0744810744810744</v>
      </c>
      <c r="G31" s="43">
        <v>48</v>
      </c>
      <c r="H31" s="41">
        <v>2</v>
      </c>
      <c r="I31" s="41">
        <f t="shared" si="3"/>
        <v>24</v>
      </c>
      <c r="J31" s="41">
        <v>1</v>
      </c>
      <c r="K31" s="41">
        <v>8</v>
      </c>
      <c r="L31" s="43">
        <v>61470.04</v>
      </c>
      <c r="M31" s="43">
        <v>12735</v>
      </c>
      <c r="N31" s="39">
        <v>44610</v>
      </c>
      <c r="O31" s="38" t="s">
        <v>68</v>
      </c>
      <c r="P31" s="35"/>
      <c r="Q31" s="7"/>
      <c r="R31" s="58"/>
      <c r="S31" s="34"/>
      <c r="T31" s="34"/>
      <c r="V31" s="34"/>
      <c r="X31" s="34"/>
    </row>
    <row r="32" spans="1:29" ht="25.35" customHeight="1">
      <c r="A32" s="37">
        <v>18</v>
      </c>
      <c r="B32" s="63">
        <v>19</v>
      </c>
      <c r="C32" s="29" t="s">
        <v>66</v>
      </c>
      <c r="D32" s="43">
        <v>156</v>
      </c>
      <c r="E32" s="41">
        <v>161</v>
      </c>
      <c r="F32" s="47">
        <f t="shared" si="2"/>
        <v>-3.1055900621118012E-2</v>
      </c>
      <c r="G32" s="43">
        <v>22</v>
      </c>
      <c r="H32" s="41" t="s">
        <v>36</v>
      </c>
      <c r="I32" s="41" t="s">
        <v>36</v>
      </c>
      <c r="J32" s="41">
        <v>2</v>
      </c>
      <c r="K32" s="41">
        <v>9</v>
      </c>
      <c r="L32" s="43">
        <v>16579</v>
      </c>
      <c r="M32" s="43">
        <v>2692</v>
      </c>
      <c r="N32" s="39">
        <v>44603</v>
      </c>
      <c r="O32" s="38" t="s">
        <v>65</v>
      </c>
      <c r="P32" s="35"/>
      <c r="Q32" s="7"/>
      <c r="R32" s="58"/>
      <c r="S32" s="34"/>
      <c r="T32" s="34"/>
    </row>
    <row r="33" spans="1:29" ht="25.35" customHeight="1">
      <c r="A33" s="37">
        <v>19</v>
      </c>
      <c r="B33" s="64">
        <v>9</v>
      </c>
      <c r="C33" s="29" t="s">
        <v>51</v>
      </c>
      <c r="D33" s="43">
        <v>111.44</v>
      </c>
      <c r="E33" s="41">
        <v>4131.6899999999996</v>
      </c>
      <c r="F33" s="47">
        <f t="shared" si="2"/>
        <v>-0.97302798612674235</v>
      </c>
      <c r="G33" s="43">
        <v>21</v>
      </c>
      <c r="H33" s="41">
        <v>4</v>
      </c>
      <c r="I33" s="41">
        <f>G33/H33</f>
        <v>5.25</v>
      </c>
      <c r="J33" s="41">
        <v>2</v>
      </c>
      <c r="K33" s="41">
        <v>3</v>
      </c>
      <c r="L33" s="43">
        <v>16364.02</v>
      </c>
      <c r="M33" s="43">
        <v>3355</v>
      </c>
      <c r="N33" s="39">
        <v>44645</v>
      </c>
      <c r="O33" s="38" t="s">
        <v>48</v>
      </c>
      <c r="P33" s="35"/>
      <c r="Q33" s="56"/>
      <c r="R33" s="56"/>
      <c r="S33" s="56"/>
      <c r="T33" s="56"/>
      <c r="W33" s="58"/>
      <c r="X33" s="57"/>
      <c r="Y33" s="7"/>
      <c r="Z33" s="58"/>
      <c r="AA33" s="57"/>
      <c r="AB33" s="34"/>
      <c r="AC33" s="34"/>
    </row>
    <row r="34" spans="1:29" ht="25.35" customHeight="1">
      <c r="A34" s="14"/>
      <c r="B34" s="14"/>
      <c r="C34" s="28" t="s">
        <v>229</v>
      </c>
      <c r="D34" s="36">
        <f>SUM(D23:D33)</f>
        <v>238622.83000000002</v>
      </c>
      <c r="E34" s="36">
        <v>192829.06000000003</v>
      </c>
      <c r="F34" s="55">
        <f t="shared" si="2"/>
        <v>0.23748375893135601</v>
      </c>
      <c r="G34" s="36">
        <f t="shared" ref="G34" si="4">SUM(G23:G33)</f>
        <v>39733</v>
      </c>
      <c r="H34" s="36"/>
      <c r="I34" s="16"/>
      <c r="J34" s="15"/>
      <c r="K34" s="17"/>
      <c r="L34" s="18"/>
      <c r="M34" s="22"/>
      <c r="N34" s="19"/>
      <c r="O34" s="48"/>
    </row>
    <row r="35" spans="1:29" ht="23.1" customHeight="1">
      <c r="R35" s="35"/>
    </row>
    <row r="36" spans="1:29" ht="17.25" customHeight="1">
      <c r="R36" s="35"/>
    </row>
    <row r="37" spans="1:29" ht="20.25" customHeight="1"/>
    <row r="48" spans="1:29">
      <c r="R48" s="35"/>
    </row>
    <row r="52" spans="16:16">
      <c r="P52" s="35"/>
    </row>
    <row r="56" spans="16:16" ht="12" customHeight="1"/>
    <row r="65" spans="23:25">
      <c r="W65" s="7"/>
      <c r="Y65" s="7"/>
    </row>
  </sheetData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2388-EBC5-4A04-A022-1C4B22992431}">
  <dimension ref="A1:AC69"/>
  <sheetViews>
    <sheetView topLeftCell="A4" zoomScale="60" zoomScaleNormal="60" workbookViewId="0">
      <selection activeCell="D38" sqref="D3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9.6640625" style="33" customWidth="1"/>
    <col min="20" max="20" width="8.88671875" style="33"/>
    <col min="21" max="21" width="9.109375" style="33" customWidth="1"/>
    <col min="22" max="22" width="9.44140625" style="33" customWidth="1"/>
    <col min="23" max="23" width="13.6640625" style="33" bestFit="1" customWidth="1"/>
    <col min="24" max="24" width="13.6640625" style="33" customWidth="1"/>
    <col min="25" max="25" width="13.109375" style="33" customWidth="1"/>
    <col min="26" max="26" width="12.5546875" style="33" bestFit="1" customWidth="1"/>
    <col min="27" max="27" width="14.88671875" style="33" customWidth="1"/>
    <col min="28" max="28" width="11" style="33" customWidth="1"/>
    <col min="29" max="16384" width="8.88671875" style="33"/>
  </cols>
  <sheetData>
    <row r="1" spans="1:29" ht="19.5" customHeight="1">
      <c r="E1" s="2" t="s">
        <v>0</v>
      </c>
      <c r="F1" s="2"/>
      <c r="G1" s="2"/>
      <c r="H1" s="2"/>
      <c r="I1" s="2"/>
    </row>
    <row r="2" spans="1:29" ht="19.5" customHeight="1">
      <c r="E2" s="2" t="s">
        <v>1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12</v>
      </c>
      <c r="E6" s="4" t="s">
        <v>13</v>
      </c>
      <c r="F6" s="129"/>
      <c r="G6" s="4" t="s">
        <v>12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AA9" s="35"/>
      <c r="AB9" s="34"/>
    </row>
    <row r="10" spans="1:29">
      <c r="A10" s="132"/>
      <c r="B10" s="132"/>
      <c r="C10" s="129"/>
      <c r="D10" s="79" t="s">
        <v>27</v>
      </c>
      <c r="E10" s="79" t="s">
        <v>28</v>
      </c>
      <c r="F10" s="129"/>
      <c r="G10" s="79" t="s">
        <v>27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A10" s="35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AA11" s="35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7"/>
      <c r="AA12" s="58"/>
      <c r="AB12" s="34"/>
    </row>
    <row r="13" spans="1:29" ht="25.35" customHeight="1">
      <c r="A13" s="37">
        <v>1</v>
      </c>
      <c r="B13" s="37" t="s">
        <v>34</v>
      </c>
      <c r="C13" s="29" t="s">
        <v>35</v>
      </c>
      <c r="D13" s="43">
        <v>70607.12</v>
      </c>
      <c r="E13" s="41" t="s">
        <v>36</v>
      </c>
      <c r="F13" s="41" t="s">
        <v>36</v>
      </c>
      <c r="G13" s="43">
        <v>13236</v>
      </c>
      <c r="H13" s="41">
        <v>138</v>
      </c>
      <c r="I13" s="41">
        <f t="shared" ref="I13:I22" si="0">G13/H13</f>
        <v>95.913043478260875</v>
      </c>
      <c r="J13" s="41">
        <v>19</v>
      </c>
      <c r="K13" s="41">
        <v>1</v>
      </c>
      <c r="L13" s="43">
        <v>70607</v>
      </c>
      <c r="M13" s="43">
        <v>13236</v>
      </c>
      <c r="N13" s="39">
        <v>44652</v>
      </c>
      <c r="O13" s="38" t="s">
        <v>37</v>
      </c>
      <c r="P13" s="35"/>
      <c r="Q13" s="56"/>
      <c r="R13" s="56"/>
      <c r="S13" s="56"/>
      <c r="T13" s="74"/>
      <c r="V13" s="35"/>
      <c r="W13" s="34"/>
      <c r="X13" s="34"/>
      <c r="Y13" s="7"/>
      <c r="Z13" s="7"/>
      <c r="AA13" s="35"/>
      <c r="AC13" s="34"/>
    </row>
    <row r="14" spans="1:29" ht="25.35" customHeight="1">
      <c r="A14" s="37">
        <v>2</v>
      </c>
      <c r="B14" s="37" t="s">
        <v>34</v>
      </c>
      <c r="C14" s="29" t="s">
        <v>38</v>
      </c>
      <c r="D14" s="43">
        <v>41996.6</v>
      </c>
      <c r="E14" s="41" t="s">
        <v>36</v>
      </c>
      <c r="F14" s="41" t="s">
        <v>36</v>
      </c>
      <c r="G14" s="43">
        <v>5373</v>
      </c>
      <c r="H14" s="41">
        <v>117</v>
      </c>
      <c r="I14" s="41">
        <f t="shared" si="0"/>
        <v>45.92307692307692</v>
      </c>
      <c r="J14" s="41">
        <v>14</v>
      </c>
      <c r="K14" s="41">
        <v>1</v>
      </c>
      <c r="L14" s="43">
        <v>45918.44</v>
      </c>
      <c r="M14" s="43">
        <v>5921</v>
      </c>
      <c r="N14" s="39">
        <v>44652</v>
      </c>
      <c r="O14" s="38" t="s">
        <v>39</v>
      </c>
      <c r="P14" s="35"/>
      <c r="Q14" s="56"/>
      <c r="R14" s="74"/>
      <c r="S14" s="75"/>
      <c r="T14" s="74"/>
      <c r="V14" s="57"/>
      <c r="W14" s="34"/>
      <c r="X14" s="57"/>
      <c r="Y14" s="7"/>
      <c r="Z14" s="58"/>
      <c r="AA14" s="58"/>
      <c r="AB14" s="34"/>
      <c r="AC14" s="34"/>
    </row>
    <row r="15" spans="1:29" ht="25.35" customHeight="1">
      <c r="A15" s="37">
        <v>3</v>
      </c>
      <c r="B15" s="37">
        <v>3</v>
      </c>
      <c r="C15" s="29" t="s">
        <v>40</v>
      </c>
      <c r="D15" s="43">
        <v>19849.849999999999</v>
      </c>
      <c r="E15" s="41">
        <v>25468.59</v>
      </c>
      <c r="F15" s="47">
        <f>(D15-E15)/E15</f>
        <v>-0.22061449024072402</v>
      </c>
      <c r="G15" s="43">
        <v>3728</v>
      </c>
      <c r="H15" s="41">
        <v>56</v>
      </c>
      <c r="I15" s="41">
        <f t="shared" si="0"/>
        <v>66.571428571428569</v>
      </c>
      <c r="J15" s="41">
        <v>9</v>
      </c>
      <c r="K15" s="41">
        <v>4</v>
      </c>
      <c r="L15" s="43">
        <v>160586</v>
      </c>
      <c r="M15" s="43">
        <v>31993</v>
      </c>
      <c r="N15" s="39">
        <v>44631</v>
      </c>
      <c r="O15" s="38" t="s">
        <v>41</v>
      </c>
      <c r="P15" s="35"/>
      <c r="Q15" s="56"/>
      <c r="R15" s="74"/>
      <c r="S15" s="75"/>
      <c r="T15" s="74"/>
      <c r="V15" s="57"/>
      <c r="W15" s="34"/>
      <c r="X15" s="57"/>
      <c r="Y15" s="7"/>
      <c r="Z15" s="58"/>
      <c r="AA15" s="58"/>
      <c r="AB15" s="34"/>
      <c r="AC15" s="34"/>
    </row>
    <row r="16" spans="1:29" ht="25.35" customHeight="1">
      <c r="A16" s="37">
        <v>4</v>
      </c>
      <c r="B16" s="37">
        <v>2</v>
      </c>
      <c r="C16" s="29" t="s">
        <v>42</v>
      </c>
      <c r="D16" s="43">
        <v>19333.310000000001</v>
      </c>
      <c r="E16" s="41">
        <v>28475.16</v>
      </c>
      <c r="F16" s="47">
        <f>(D16-E16)/E16</f>
        <v>-0.32104648402326796</v>
      </c>
      <c r="G16" s="43">
        <v>3606</v>
      </c>
      <c r="H16" s="41">
        <v>69</v>
      </c>
      <c r="I16" s="41">
        <f t="shared" si="0"/>
        <v>52.260869565217391</v>
      </c>
      <c r="J16" s="41">
        <v>8</v>
      </c>
      <c r="K16" s="41">
        <v>3</v>
      </c>
      <c r="L16" s="43">
        <v>92242</v>
      </c>
      <c r="M16" s="43">
        <v>18104</v>
      </c>
      <c r="N16" s="39">
        <v>44638</v>
      </c>
      <c r="O16" s="38" t="s">
        <v>43</v>
      </c>
      <c r="P16" s="35"/>
      <c r="Q16" s="56"/>
      <c r="R16" s="74"/>
      <c r="S16" s="75"/>
      <c r="T16" s="74"/>
      <c r="V16" s="57"/>
      <c r="W16" s="34"/>
      <c r="X16" s="57"/>
      <c r="Y16" s="7"/>
      <c r="Z16" s="58"/>
      <c r="AA16" s="58"/>
      <c r="AB16" s="34"/>
      <c r="AC16" s="34"/>
    </row>
    <row r="17" spans="1:29" ht="25.35" customHeight="1">
      <c r="A17" s="37">
        <v>5</v>
      </c>
      <c r="B17" s="37">
        <v>1</v>
      </c>
      <c r="C17" s="29" t="s">
        <v>44</v>
      </c>
      <c r="D17" s="43">
        <v>13968.35</v>
      </c>
      <c r="E17" s="41">
        <v>29012.09</v>
      </c>
      <c r="F17" s="47">
        <f>(D17-E17)/E17</f>
        <v>-0.51853348035250135</v>
      </c>
      <c r="G17" s="43">
        <v>2076</v>
      </c>
      <c r="H17" s="41">
        <v>45</v>
      </c>
      <c r="I17" s="41">
        <f t="shared" si="0"/>
        <v>46.133333333333333</v>
      </c>
      <c r="J17" s="41">
        <v>7</v>
      </c>
      <c r="K17" s="41">
        <v>5</v>
      </c>
      <c r="L17" s="43">
        <v>336469.8</v>
      </c>
      <c r="M17" s="43">
        <v>47513</v>
      </c>
      <c r="N17" s="39">
        <v>44624</v>
      </c>
      <c r="O17" s="38" t="s">
        <v>45</v>
      </c>
      <c r="P17" s="35"/>
      <c r="Q17" s="56"/>
      <c r="R17" s="74"/>
      <c r="S17" s="75"/>
      <c r="T17" s="74"/>
      <c r="V17" s="57"/>
      <c r="W17" s="34"/>
      <c r="X17" s="57"/>
      <c r="Y17" s="7"/>
      <c r="Z17" s="58"/>
      <c r="AA17" s="58"/>
      <c r="AB17" s="34"/>
      <c r="AC17" s="34"/>
    </row>
    <row r="18" spans="1:29" ht="25.35" customHeight="1">
      <c r="A18" s="37">
        <v>6</v>
      </c>
      <c r="B18" s="37">
        <v>6</v>
      </c>
      <c r="C18" s="29" t="s">
        <v>46</v>
      </c>
      <c r="D18" s="43">
        <v>6308.31</v>
      </c>
      <c r="E18" s="41">
        <v>7373.25</v>
      </c>
      <c r="F18" s="47">
        <f>(D18-E18)/E18</f>
        <v>-0.14443291628522018</v>
      </c>
      <c r="G18" s="43">
        <v>958</v>
      </c>
      <c r="H18" s="41">
        <v>22</v>
      </c>
      <c r="I18" s="41">
        <f t="shared" si="0"/>
        <v>43.545454545454547</v>
      </c>
      <c r="J18" s="41">
        <v>5</v>
      </c>
      <c r="K18" s="41">
        <v>7</v>
      </c>
      <c r="L18" s="43">
        <v>232286.67</v>
      </c>
      <c r="M18" s="43">
        <v>33636</v>
      </c>
      <c r="N18" s="39">
        <v>44610</v>
      </c>
      <c r="O18" s="38" t="s">
        <v>39</v>
      </c>
      <c r="P18" s="35"/>
      <c r="Q18" s="56"/>
      <c r="R18" s="74"/>
      <c r="S18" s="75"/>
      <c r="T18" s="74"/>
      <c r="V18" s="57"/>
      <c r="W18" s="34"/>
      <c r="X18" s="57"/>
      <c r="Y18" s="7"/>
      <c r="Z18" s="58"/>
      <c r="AA18" s="58"/>
      <c r="AB18" s="34"/>
      <c r="AC18" s="34"/>
    </row>
    <row r="19" spans="1:29" ht="25.35" customHeight="1">
      <c r="A19" s="37">
        <v>7</v>
      </c>
      <c r="B19" s="61">
        <v>4</v>
      </c>
      <c r="C19" s="29" t="s">
        <v>47</v>
      </c>
      <c r="D19" s="43">
        <v>4737.88</v>
      </c>
      <c r="E19" s="41">
        <v>11507.63</v>
      </c>
      <c r="F19" s="47">
        <f>(D19-E19)/E19</f>
        <v>-0.58828359966387511</v>
      </c>
      <c r="G19" s="43">
        <v>689</v>
      </c>
      <c r="H19" s="41">
        <v>21</v>
      </c>
      <c r="I19" s="41">
        <f t="shared" si="0"/>
        <v>32.80952380952381</v>
      </c>
      <c r="J19" s="41">
        <v>6</v>
      </c>
      <c r="K19" s="41">
        <v>3</v>
      </c>
      <c r="L19" s="43">
        <v>43580.3</v>
      </c>
      <c r="M19" s="43">
        <v>6895</v>
      </c>
      <c r="N19" s="39">
        <v>44638</v>
      </c>
      <c r="O19" s="38" t="s">
        <v>48</v>
      </c>
      <c r="P19" s="35"/>
      <c r="Q19" s="56"/>
      <c r="R19" s="56"/>
      <c r="S19" s="56"/>
      <c r="T19" s="57"/>
      <c r="U19" s="57"/>
      <c r="V19" s="57"/>
      <c r="W19" s="57"/>
      <c r="X19" s="7"/>
      <c r="Y19" s="58"/>
      <c r="Z19" s="34"/>
      <c r="AA19" s="58"/>
      <c r="AB19" s="34"/>
    </row>
    <row r="20" spans="1:29" ht="25.35" customHeight="1">
      <c r="A20" s="37">
        <v>8</v>
      </c>
      <c r="B20" s="61" t="s">
        <v>34</v>
      </c>
      <c r="C20" s="29" t="s">
        <v>49</v>
      </c>
      <c r="D20" s="43">
        <v>4557.92</v>
      </c>
      <c r="E20" s="41" t="s">
        <v>36</v>
      </c>
      <c r="F20" s="41" t="s">
        <v>36</v>
      </c>
      <c r="G20" s="43">
        <v>671</v>
      </c>
      <c r="H20" s="41">
        <v>32</v>
      </c>
      <c r="I20" s="41">
        <f t="shared" si="0"/>
        <v>20.96875</v>
      </c>
      <c r="J20" s="41">
        <v>12</v>
      </c>
      <c r="K20" s="41">
        <v>1</v>
      </c>
      <c r="L20" s="43">
        <v>4558</v>
      </c>
      <c r="M20" s="43">
        <v>671</v>
      </c>
      <c r="N20" s="39">
        <v>44652</v>
      </c>
      <c r="O20" s="38" t="s">
        <v>50</v>
      </c>
      <c r="P20" s="35"/>
      <c r="Q20" s="7"/>
      <c r="R20" s="58"/>
      <c r="S20" s="34"/>
      <c r="T20" s="34"/>
    </row>
    <row r="21" spans="1:29" ht="25.35" customHeight="1">
      <c r="A21" s="37">
        <v>9</v>
      </c>
      <c r="B21" s="37">
        <v>5</v>
      </c>
      <c r="C21" s="29" t="s">
        <v>51</v>
      </c>
      <c r="D21" s="43">
        <v>4131.6899999999996</v>
      </c>
      <c r="E21" s="41">
        <v>9601.25</v>
      </c>
      <c r="F21" s="47">
        <f>(D21-E21)/E21</f>
        <v>-0.56967165733628433</v>
      </c>
      <c r="G21" s="43">
        <v>835</v>
      </c>
      <c r="H21" s="41">
        <v>45</v>
      </c>
      <c r="I21" s="41">
        <f t="shared" si="0"/>
        <v>18.555555555555557</v>
      </c>
      <c r="J21" s="41">
        <v>11</v>
      </c>
      <c r="K21" s="41">
        <v>2</v>
      </c>
      <c r="L21" s="43">
        <v>15300.08</v>
      </c>
      <c r="M21" s="43">
        <v>3117</v>
      </c>
      <c r="N21" s="39">
        <v>44645</v>
      </c>
      <c r="O21" s="38" t="s">
        <v>48</v>
      </c>
      <c r="P21" s="35"/>
      <c r="Q21" s="56"/>
      <c r="R21" s="74"/>
      <c r="S21" s="75"/>
      <c r="T21" s="74"/>
      <c r="V21" s="57"/>
      <c r="W21" s="34"/>
      <c r="X21" s="57"/>
      <c r="Y21" s="7"/>
      <c r="Z21" s="58"/>
      <c r="AA21" s="58"/>
      <c r="AB21" s="34"/>
      <c r="AC21" s="34"/>
    </row>
    <row r="22" spans="1:29" ht="25.35" customHeight="1">
      <c r="A22" s="37">
        <v>10</v>
      </c>
      <c r="B22" s="37">
        <v>8</v>
      </c>
      <c r="C22" s="29" t="s">
        <v>52</v>
      </c>
      <c r="D22" s="43">
        <v>1340.21</v>
      </c>
      <c r="E22" s="41">
        <v>3344.63</v>
      </c>
      <c r="F22" s="47">
        <f>(D22-E22)/E22</f>
        <v>-0.59929498928132563</v>
      </c>
      <c r="G22" s="43">
        <v>193</v>
      </c>
      <c r="H22" s="41">
        <v>7</v>
      </c>
      <c r="I22" s="41">
        <f t="shared" si="0"/>
        <v>27.571428571428573</v>
      </c>
      <c r="J22" s="41">
        <v>3</v>
      </c>
      <c r="K22" s="41">
        <v>3</v>
      </c>
      <c r="L22" s="43">
        <v>21718</v>
      </c>
      <c r="M22" s="43">
        <v>3342</v>
      </c>
      <c r="N22" s="39">
        <v>44638</v>
      </c>
      <c r="O22" s="38" t="s">
        <v>43</v>
      </c>
      <c r="P22" s="35"/>
      <c r="Q22" s="56"/>
      <c r="R22" s="74"/>
      <c r="S22" s="75"/>
      <c r="T22" s="74"/>
      <c r="V22" s="57"/>
      <c r="W22" s="26"/>
      <c r="X22" s="57"/>
      <c r="Y22" s="7"/>
      <c r="Z22" s="58"/>
      <c r="AA22" s="58"/>
      <c r="AB22" s="34"/>
      <c r="AC22" s="34"/>
    </row>
    <row r="23" spans="1:29" ht="25.35" customHeight="1">
      <c r="A23" s="14"/>
      <c r="B23" s="14"/>
      <c r="C23" s="28" t="s">
        <v>53</v>
      </c>
      <c r="D23" s="36">
        <f>SUM(D13:D22)</f>
        <v>186831.24000000002</v>
      </c>
      <c r="E23" s="36">
        <v>124266.90000000001</v>
      </c>
      <c r="F23" s="67">
        <f>(D23-E23)/E23</f>
        <v>0.50346745593557096</v>
      </c>
      <c r="G23" s="36">
        <f t="shared" ref="G23" si="1">SUM(G13:G22)</f>
        <v>31365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AA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AA24" s="34"/>
      <c r="AB24" s="7"/>
    </row>
    <row r="25" spans="1:29" ht="25.35" customHeight="1">
      <c r="A25" s="37">
        <v>11</v>
      </c>
      <c r="B25" s="37">
        <v>9</v>
      </c>
      <c r="C25" s="29" t="s">
        <v>54</v>
      </c>
      <c r="D25" s="43">
        <v>1314.9</v>
      </c>
      <c r="E25" s="41">
        <v>2288.41</v>
      </c>
      <c r="F25" s="47">
        <f>(D25-E25)/E25</f>
        <v>-0.42540890836869261</v>
      </c>
      <c r="G25" s="43">
        <v>243</v>
      </c>
      <c r="H25" s="41">
        <v>9</v>
      </c>
      <c r="I25" s="41">
        <f t="shared" ref="I25:I31" si="2">G25/H25</f>
        <v>27</v>
      </c>
      <c r="J25" s="41">
        <v>3</v>
      </c>
      <c r="K25" s="41">
        <v>19</v>
      </c>
      <c r="L25" s="43">
        <v>222533</v>
      </c>
      <c r="M25" s="43">
        <v>44147</v>
      </c>
      <c r="N25" s="39">
        <v>44526</v>
      </c>
      <c r="O25" s="38" t="s">
        <v>41</v>
      </c>
      <c r="P25" s="35"/>
      <c r="Q25" s="56"/>
      <c r="R25" s="74"/>
      <c r="S25" s="75"/>
      <c r="T25" s="74"/>
      <c r="V25" s="57"/>
      <c r="W25" s="26"/>
      <c r="X25" s="57"/>
      <c r="Y25" s="7"/>
      <c r="Z25" s="58"/>
      <c r="AA25" s="58"/>
      <c r="AB25" s="34"/>
      <c r="AC25" s="34"/>
    </row>
    <row r="26" spans="1:29" ht="25.35" customHeight="1">
      <c r="A26" s="37">
        <v>12</v>
      </c>
      <c r="B26" s="61">
        <v>7</v>
      </c>
      <c r="C26" s="29" t="s">
        <v>55</v>
      </c>
      <c r="D26" s="43">
        <v>1145.5</v>
      </c>
      <c r="E26" s="41">
        <v>5947.34</v>
      </c>
      <c r="F26" s="47">
        <f>(D26-E26)/E26</f>
        <v>-0.80739288488635252</v>
      </c>
      <c r="G26" s="43">
        <v>160</v>
      </c>
      <c r="H26" s="41">
        <v>13</v>
      </c>
      <c r="I26" s="41">
        <f t="shared" si="2"/>
        <v>12.307692307692308</v>
      </c>
      <c r="J26" s="41">
        <v>6</v>
      </c>
      <c r="K26" s="41">
        <v>2</v>
      </c>
      <c r="L26" s="43">
        <v>9358.8799999999992</v>
      </c>
      <c r="M26" s="43">
        <v>1487</v>
      </c>
      <c r="N26" s="39">
        <v>44645</v>
      </c>
      <c r="O26" s="38" t="s">
        <v>48</v>
      </c>
      <c r="P26" s="35"/>
      <c r="Q26" s="56"/>
      <c r="R26" s="74"/>
      <c r="S26" s="75"/>
      <c r="T26" s="74"/>
      <c r="V26" s="57"/>
      <c r="W26" s="26"/>
      <c r="X26" s="57"/>
      <c r="Y26" s="7"/>
      <c r="Z26" s="58"/>
      <c r="AA26" s="58"/>
      <c r="AB26" s="34"/>
      <c r="AC26" s="34"/>
    </row>
    <row r="27" spans="1:29" ht="25.35" customHeight="1">
      <c r="A27" s="37">
        <v>13</v>
      </c>
      <c r="B27" s="44" t="s">
        <v>36</v>
      </c>
      <c r="C27" s="29" t="s">
        <v>56</v>
      </c>
      <c r="D27" s="43">
        <v>907</v>
      </c>
      <c r="E27" s="41" t="s">
        <v>36</v>
      </c>
      <c r="F27" s="41" t="s">
        <v>36</v>
      </c>
      <c r="G27" s="43">
        <v>175</v>
      </c>
      <c r="H27" s="41">
        <v>5</v>
      </c>
      <c r="I27" s="41">
        <f t="shared" si="2"/>
        <v>35</v>
      </c>
      <c r="J27" s="41">
        <v>5</v>
      </c>
      <c r="K27" s="41">
        <v>6</v>
      </c>
      <c r="L27" s="43">
        <v>43122.6</v>
      </c>
      <c r="M27" s="43">
        <v>7924</v>
      </c>
      <c r="N27" s="39">
        <v>44617</v>
      </c>
      <c r="O27" s="38" t="s">
        <v>57</v>
      </c>
      <c r="P27" s="35"/>
      <c r="Q27" s="56"/>
      <c r="R27" s="74"/>
      <c r="S27" s="75"/>
      <c r="T27" s="74"/>
      <c r="V27" s="57"/>
      <c r="W27" s="26"/>
      <c r="X27" s="57"/>
      <c r="Y27" s="7"/>
      <c r="Z27" s="58"/>
      <c r="AA27" s="58"/>
      <c r="AB27" s="34"/>
      <c r="AC27" s="34"/>
    </row>
    <row r="28" spans="1:29" ht="25.35" customHeight="1">
      <c r="A28" s="37">
        <v>14</v>
      </c>
      <c r="B28" s="37">
        <v>10</v>
      </c>
      <c r="C28" s="29" t="s">
        <v>58</v>
      </c>
      <c r="D28" s="43">
        <v>662</v>
      </c>
      <c r="E28" s="41">
        <v>1248.55</v>
      </c>
      <c r="F28" s="47">
        <f>(D28-E28)/E28</f>
        <v>-0.46978495054262942</v>
      </c>
      <c r="G28" s="43">
        <v>105</v>
      </c>
      <c r="H28" s="41">
        <v>8</v>
      </c>
      <c r="I28" s="41">
        <f t="shared" si="2"/>
        <v>13.125</v>
      </c>
      <c r="J28" s="41">
        <v>5</v>
      </c>
      <c r="K28" s="41">
        <v>7</v>
      </c>
      <c r="L28" s="77">
        <v>135482.54999999999</v>
      </c>
      <c r="M28" s="77">
        <v>22725</v>
      </c>
      <c r="N28" s="39">
        <v>44610</v>
      </c>
      <c r="O28" s="38" t="s">
        <v>59</v>
      </c>
      <c r="P28" s="35"/>
      <c r="Q28" s="7"/>
      <c r="R28" s="58"/>
      <c r="S28" s="34"/>
      <c r="T28" s="34"/>
      <c r="V28" s="34"/>
      <c r="W28" s="34"/>
    </row>
    <row r="29" spans="1:29" ht="25.35" customHeight="1">
      <c r="A29" s="37">
        <v>15</v>
      </c>
      <c r="B29" s="61">
        <v>12</v>
      </c>
      <c r="C29" s="29" t="s">
        <v>60</v>
      </c>
      <c r="D29" s="43">
        <v>641.39</v>
      </c>
      <c r="E29" s="41">
        <v>932.5</v>
      </c>
      <c r="F29" s="47">
        <f>(D29-E29)/E29</f>
        <v>-0.3121823056300268</v>
      </c>
      <c r="G29" s="43">
        <v>94</v>
      </c>
      <c r="H29" s="41">
        <v>3</v>
      </c>
      <c r="I29" s="41">
        <f t="shared" si="2"/>
        <v>31.333333333333332</v>
      </c>
      <c r="J29" s="41">
        <v>1</v>
      </c>
      <c r="K29" s="41">
        <v>8</v>
      </c>
      <c r="L29" s="43">
        <v>95931</v>
      </c>
      <c r="M29" s="43">
        <v>15028</v>
      </c>
      <c r="N29" s="39">
        <v>44603</v>
      </c>
      <c r="O29" s="38" t="s">
        <v>41</v>
      </c>
      <c r="P29" s="35"/>
      <c r="Q29" s="56"/>
      <c r="R29" s="56"/>
      <c r="S29" s="56"/>
      <c r="T29" s="56"/>
      <c r="U29" s="57"/>
      <c r="V29" s="57"/>
      <c r="W29" s="57"/>
      <c r="X29" s="58"/>
      <c r="Y29" s="7"/>
      <c r="Z29" s="34"/>
      <c r="AA29" s="58"/>
      <c r="AB29" s="34"/>
    </row>
    <row r="30" spans="1:29" ht="25.35" customHeight="1">
      <c r="A30" s="37">
        <v>16</v>
      </c>
      <c r="B30" s="37">
        <v>11</v>
      </c>
      <c r="C30" s="29" t="s">
        <v>61</v>
      </c>
      <c r="D30" s="43">
        <v>557.51</v>
      </c>
      <c r="E30" s="41">
        <v>1109.74</v>
      </c>
      <c r="F30" s="47">
        <f>(D30-E30)/E30</f>
        <v>-0.49762106439346154</v>
      </c>
      <c r="G30" s="43">
        <v>80</v>
      </c>
      <c r="H30" s="41">
        <v>2</v>
      </c>
      <c r="I30" s="41">
        <f t="shared" si="2"/>
        <v>40</v>
      </c>
      <c r="J30" s="41">
        <v>1</v>
      </c>
      <c r="K30" s="41">
        <v>14</v>
      </c>
      <c r="L30" s="43">
        <v>623109.62</v>
      </c>
      <c r="M30" s="43">
        <v>87820</v>
      </c>
      <c r="N30" s="39">
        <v>44561</v>
      </c>
      <c r="O30" s="38" t="s">
        <v>62</v>
      </c>
      <c r="P30" s="35"/>
      <c r="Q30" s="7"/>
      <c r="R30" s="58"/>
      <c r="S30" s="34"/>
      <c r="T30" s="34"/>
    </row>
    <row r="31" spans="1:29" ht="25.35" customHeight="1">
      <c r="A31" s="37">
        <v>17</v>
      </c>
      <c r="B31" s="37">
        <v>13</v>
      </c>
      <c r="C31" s="29" t="s">
        <v>63</v>
      </c>
      <c r="D31" s="43">
        <v>247.62</v>
      </c>
      <c r="E31" s="41">
        <v>814.68</v>
      </c>
      <c r="F31" s="47">
        <f>(D31-E31)/E31</f>
        <v>-0.69605243776697601</v>
      </c>
      <c r="G31" s="43">
        <v>36</v>
      </c>
      <c r="H31" s="41">
        <v>2</v>
      </c>
      <c r="I31" s="41">
        <f t="shared" si="2"/>
        <v>18</v>
      </c>
      <c r="J31" s="41">
        <v>1</v>
      </c>
      <c r="K31" s="41">
        <v>4</v>
      </c>
      <c r="L31" s="43">
        <v>29665.39</v>
      </c>
      <c r="M31" s="43">
        <v>4818</v>
      </c>
      <c r="N31" s="39">
        <v>44631</v>
      </c>
      <c r="O31" s="38" t="s">
        <v>48</v>
      </c>
      <c r="P31" s="35"/>
      <c r="Q31" s="7"/>
      <c r="R31" s="58"/>
      <c r="S31" s="34"/>
      <c r="T31" s="34"/>
    </row>
    <row r="32" spans="1:29" ht="25.35" customHeight="1">
      <c r="A32" s="37">
        <v>18</v>
      </c>
      <c r="B32" s="44" t="s">
        <v>36</v>
      </c>
      <c r="C32" s="29" t="s">
        <v>64</v>
      </c>
      <c r="D32" s="43">
        <v>236</v>
      </c>
      <c r="E32" s="41" t="s">
        <v>36</v>
      </c>
      <c r="F32" s="41" t="s">
        <v>36</v>
      </c>
      <c r="G32" s="43">
        <v>118</v>
      </c>
      <c r="H32" s="41" t="s">
        <v>36</v>
      </c>
      <c r="I32" s="41" t="s">
        <v>36</v>
      </c>
      <c r="J32" s="41">
        <v>1</v>
      </c>
      <c r="K32" s="41" t="s">
        <v>36</v>
      </c>
      <c r="L32" s="43">
        <v>47074</v>
      </c>
      <c r="M32" s="43">
        <v>9655</v>
      </c>
      <c r="N32" s="39">
        <v>44596</v>
      </c>
      <c r="O32" s="38" t="s">
        <v>65</v>
      </c>
      <c r="P32" s="76"/>
      <c r="Q32" s="7"/>
      <c r="R32" s="58"/>
      <c r="S32" s="34"/>
      <c r="T32" s="34"/>
    </row>
    <row r="33" spans="1:29" ht="25.35" customHeight="1">
      <c r="A33" s="37">
        <v>19</v>
      </c>
      <c r="B33" s="61">
        <v>15</v>
      </c>
      <c r="C33" s="29" t="s">
        <v>66</v>
      </c>
      <c r="D33" s="43">
        <v>161</v>
      </c>
      <c r="E33" s="41">
        <v>321</v>
      </c>
      <c r="F33" s="47">
        <f>(D33-E33)/E33</f>
        <v>-0.49844236760124611</v>
      </c>
      <c r="G33" s="43">
        <v>27</v>
      </c>
      <c r="H33" s="41" t="s">
        <v>36</v>
      </c>
      <c r="I33" s="41" t="s">
        <v>36</v>
      </c>
      <c r="J33" s="41">
        <v>2</v>
      </c>
      <c r="K33" s="41">
        <v>8</v>
      </c>
      <c r="L33" s="43">
        <v>16327</v>
      </c>
      <c r="M33" s="43">
        <v>2658</v>
      </c>
      <c r="N33" s="39">
        <v>44603</v>
      </c>
      <c r="O33" s="38" t="s">
        <v>65</v>
      </c>
      <c r="P33" s="35"/>
      <c r="Q33" s="56"/>
      <c r="R33" s="56"/>
      <c r="S33" s="56"/>
      <c r="T33" s="56"/>
      <c r="W33" s="57"/>
      <c r="X33" s="58"/>
      <c r="Y33" s="7"/>
      <c r="Z33" s="58"/>
      <c r="AA33" s="57"/>
      <c r="AB33" s="34"/>
      <c r="AC33" s="34"/>
    </row>
    <row r="34" spans="1:29" ht="25.35" customHeight="1">
      <c r="A34" s="37">
        <v>20</v>
      </c>
      <c r="B34" s="37">
        <v>19</v>
      </c>
      <c r="C34" s="29" t="s">
        <v>67</v>
      </c>
      <c r="D34" s="43">
        <v>81.900000000000006</v>
      </c>
      <c r="E34" s="41">
        <v>91.1</v>
      </c>
      <c r="F34" s="47">
        <f>(D34-E34)/E34</f>
        <v>-0.1009879253567507</v>
      </c>
      <c r="G34" s="43">
        <v>23</v>
      </c>
      <c r="H34" s="41">
        <v>2</v>
      </c>
      <c r="I34" s="41">
        <f>G34/H34</f>
        <v>11.5</v>
      </c>
      <c r="J34" s="41">
        <v>1</v>
      </c>
      <c r="K34" s="41">
        <v>7</v>
      </c>
      <c r="L34" s="43">
        <v>61228.14</v>
      </c>
      <c r="M34" s="43">
        <v>12647</v>
      </c>
      <c r="N34" s="39">
        <v>44610</v>
      </c>
      <c r="O34" s="38" t="s">
        <v>68</v>
      </c>
      <c r="P34" s="35"/>
      <c r="Q34" s="56"/>
      <c r="R34" s="74"/>
      <c r="S34" s="75"/>
      <c r="T34" s="74"/>
      <c r="V34" s="57"/>
      <c r="W34" s="57"/>
      <c r="X34" s="57"/>
      <c r="Y34" s="7"/>
      <c r="Z34" s="58"/>
      <c r="AA34" s="58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192786.06000000003</v>
      </c>
      <c r="E35" s="36">
        <v>128662.42000000001</v>
      </c>
      <c r="F35" s="67">
        <f>(D35-E35)/E35</f>
        <v>0.49838670841104971</v>
      </c>
      <c r="G35" s="36">
        <f t="shared" ref="G35" si="3">SUM(G23:G34)</f>
        <v>32426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AA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AA36" s="34"/>
      <c r="AB36" s="7"/>
    </row>
    <row r="37" spans="1:29" ht="25.35" customHeight="1">
      <c r="A37" s="37">
        <v>21</v>
      </c>
      <c r="B37" s="44" t="s">
        <v>36</v>
      </c>
      <c r="C37" s="29" t="s">
        <v>70</v>
      </c>
      <c r="D37" s="43">
        <v>43</v>
      </c>
      <c r="E37" s="41" t="s">
        <v>36</v>
      </c>
      <c r="F37" s="41" t="s">
        <v>36</v>
      </c>
      <c r="G37" s="43">
        <v>7</v>
      </c>
      <c r="H37" s="41">
        <v>2</v>
      </c>
      <c r="I37" s="41">
        <f>G37/H37</f>
        <v>3.5</v>
      </c>
      <c r="J37" s="41">
        <v>1</v>
      </c>
      <c r="K37" s="41">
        <v>3</v>
      </c>
      <c r="L37" s="43">
        <v>271</v>
      </c>
      <c r="M37" s="43">
        <v>50</v>
      </c>
      <c r="N37" s="39">
        <v>44638</v>
      </c>
      <c r="O37" s="38" t="s">
        <v>71</v>
      </c>
      <c r="P37" s="35"/>
      <c r="Q37" s="56"/>
      <c r="R37" s="74"/>
      <c r="S37" s="75"/>
      <c r="T37" s="74"/>
      <c r="V37" s="57"/>
      <c r="W37" s="57"/>
      <c r="X37" s="57"/>
      <c r="Y37" s="7"/>
      <c r="Z37" s="58"/>
      <c r="AA37" s="58"/>
      <c r="AB37" s="34"/>
      <c r="AC37" s="34"/>
    </row>
    <row r="38" spans="1:29" ht="25.35" customHeight="1">
      <c r="A38" s="14"/>
      <c r="B38" s="14"/>
      <c r="C38" s="28" t="s">
        <v>72</v>
      </c>
      <c r="D38" s="36">
        <f>SUM(D35:D37)</f>
        <v>192829.06000000003</v>
      </c>
      <c r="E38" s="36">
        <v>128670.42000000001</v>
      </c>
      <c r="F38" s="67">
        <f t="shared" ref="F38" si="4">(D38-E38)/E38</f>
        <v>0.49862773433085872</v>
      </c>
      <c r="G38" s="36">
        <f t="shared" ref="G38" si="5">SUM(G35:G37)</f>
        <v>32433</v>
      </c>
      <c r="H38" s="36"/>
      <c r="I38" s="16"/>
      <c r="J38" s="15"/>
      <c r="K38" s="17"/>
      <c r="L38" s="18"/>
      <c r="M38" s="22"/>
      <c r="N38" s="19"/>
      <c r="O38" s="48"/>
    </row>
    <row r="39" spans="1:29" ht="23.1" customHeight="1">
      <c r="R39" s="35"/>
    </row>
    <row r="40" spans="1:29" ht="17.25" customHeight="1">
      <c r="R40" s="35"/>
    </row>
    <row r="41" spans="1:29" ht="20.25" customHeight="1"/>
    <row r="52" spans="16:18">
      <c r="R52" s="35"/>
    </row>
    <row r="56" spans="16:18">
      <c r="P56" s="35"/>
    </row>
    <row r="60" spans="16:18" ht="12" customHeight="1"/>
    <row r="69" spans="24:25">
      <c r="X69" s="7"/>
      <c r="Y69" s="7"/>
    </row>
  </sheetData>
  <sortState xmlns:xlrd2="http://schemas.microsoft.com/office/spreadsheetml/2017/richdata2" ref="B13:O37">
    <sortCondition descending="1" ref="D13:D37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0C33-7DEA-4B83-82C8-41BD916F0000}">
  <dimension ref="A1:AC69"/>
  <sheetViews>
    <sheetView zoomScale="60" zoomScaleNormal="60" workbookViewId="0">
      <selection activeCell="A28" sqref="A28:XFD2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3.109375" style="33" customWidth="1"/>
    <col min="26" max="26" width="14.88671875" style="33" customWidth="1"/>
    <col min="27" max="27" width="12.5546875" style="33" bestFit="1" customWidth="1"/>
    <col min="28" max="28" width="11" style="33" customWidth="1"/>
    <col min="29" max="16384" width="8.88671875" style="33"/>
  </cols>
  <sheetData>
    <row r="1" spans="1:29" ht="19.5" customHeight="1">
      <c r="E1" s="2" t="s">
        <v>73</v>
      </c>
      <c r="F1" s="2"/>
      <c r="G1" s="2"/>
      <c r="H1" s="2"/>
      <c r="I1" s="2"/>
    </row>
    <row r="2" spans="1:29" ht="19.5" customHeight="1">
      <c r="E2" s="2" t="s">
        <v>74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13</v>
      </c>
      <c r="E6" s="4" t="s">
        <v>75</v>
      </c>
      <c r="F6" s="129"/>
      <c r="G6" s="4" t="s">
        <v>13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  <c r="AB9" s="34"/>
    </row>
    <row r="10" spans="1:29">
      <c r="A10" s="132"/>
      <c r="B10" s="132"/>
      <c r="C10" s="129"/>
      <c r="D10" s="79" t="s">
        <v>28</v>
      </c>
      <c r="E10" s="79" t="s">
        <v>76</v>
      </c>
      <c r="F10" s="129"/>
      <c r="G10" s="79" t="s">
        <v>28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Z11" s="35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7"/>
      <c r="Z12" s="58"/>
      <c r="AB12" s="34"/>
    </row>
    <row r="13" spans="1:29" ht="25.35" customHeight="1">
      <c r="A13" s="37">
        <v>1</v>
      </c>
      <c r="B13" s="37">
        <v>1</v>
      </c>
      <c r="C13" s="29" t="s">
        <v>44</v>
      </c>
      <c r="D13" s="43">
        <v>29012.09</v>
      </c>
      <c r="E13" s="41">
        <v>41017.230000000003</v>
      </c>
      <c r="F13" s="47">
        <f>(D13-E13)/E13</f>
        <v>-0.29268529347301125</v>
      </c>
      <c r="G13" s="43">
        <v>3798</v>
      </c>
      <c r="H13" s="41">
        <v>72</v>
      </c>
      <c r="I13" s="41">
        <f t="shared" ref="I13:I22" si="0">G13/H13</f>
        <v>52.75</v>
      </c>
      <c r="J13" s="41">
        <v>7</v>
      </c>
      <c r="K13" s="41">
        <v>4</v>
      </c>
      <c r="L13" s="43">
        <v>313134.27</v>
      </c>
      <c r="M13" s="43">
        <v>43810</v>
      </c>
      <c r="N13" s="39">
        <v>44624</v>
      </c>
      <c r="O13" s="38" t="s">
        <v>45</v>
      </c>
      <c r="P13" s="35"/>
      <c r="Q13" s="56"/>
      <c r="R13" s="56"/>
      <c r="S13" s="56"/>
      <c r="T13" s="74"/>
      <c r="V13" s="35"/>
      <c r="W13" s="34"/>
      <c r="X13" s="34"/>
      <c r="Y13" s="7"/>
      <c r="Z13" s="35"/>
      <c r="AC13" s="34"/>
    </row>
    <row r="14" spans="1:29" ht="25.35" customHeight="1">
      <c r="A14" s="37">
        <v>2</v>
      </c>
      <c r="B14" s="37">
        <v>2</v>
      </c>
      <c r="C14" s="29" t="s">
        <v>42</v>
      </c>
      <c r="D14" s="43">
        <v>28475.16</v>
      </c>
      <c r="E14" s="41">
        <v>33177.18</v>
      </c>
      <c r="F14" s="47">
        <f>(D14-E14)/E14</f>
        <v>-0.1417245226990359</v>
      </c>
      <c r="G14" s="43">
        <v>5440</v>
      </c>
      <c r="H14" s="41">
        <v>98</v>
      </c>
      <c r="I14" s="41">
        <f t="shared" si="0"/>
        <v>55.510204081632651</v>
      </c>
      <c r="J14" s="41">
        <v>15</v>
      </c>
      <c r="K14" s="41">
        <v>2</v>
      </c>
      <c r="L14" s="43">
        <v>68245</v>
      </c>
      <c r="M14" s="43">
        <v>13421</v>
      </c>
      <c r="N14" s="39">
        <v>44638</v>
      </c>
      <c r="O14" s="38" t="s">
        <v>43</v>
      </c>
      <c r="P14" s="35"/>
      <c r="Q14" s="56"/>
      <c r="R14" s="74"/>
      <c r="S14" s="75"/>
      <c r="T14" s="74"/>
      <c r="V14" s="57"/>
      <c r="W14" s="34"/>
      <c r="X14" s="57"/>
      <c r="Y14" s="7"/>
      <c r="Z14" s="58"/>
      <c r="AA14" s="58"/>
      <c r="AB14" s="34"/>
      <c r="AC14" s="34"/>
    </row>
    <row r="15" spans="1:29" ht="25.35" customHeight="1">
      <c r="A15" s="37">
        <v>3</v>
      </c>
      <c r="B15" s="37">
        <v>3</v>
      </c>
      <c r="C15" s="29" t="s">
        <v>40</v>
      </c>
      <c r="D15" s="43">
        <v>25468.59</v>
      </c>
      <c r="E15" s="41">
        <v>32951.94</v>
      </c>
      <c r="F15" s="47">
        <f>(D15-E15)/E15</f>
        <v>-0.22709892042775029</v>
      </c>
      <c r="G15" s="43">
        <v>4861</v>
      </c>
      <c r="H15" s="41">
        <v>78</v>
      </c>
      <c r="I15" s="41">
        <f t="shared" si="0"/>
        <v>62.320512820512818</v>
      </c>
      <c r="J15" s="41">
        <v>13</v>
      </c>
      <c r="K15" s="41">
        <v>3</v>
      </c>
      <c r="L15" s="43">
        <v>137174</v>
      </c>
      <c r="M15" s="43">
        <v>27406</v>
      </c>
      <c r="N15" s="39">
        <v>44631</v>
      </c>
      <c r="O15" s="38" t="s">
        <v>41</v>
      </c>
      <c r="P15" s="35"/>
      <c r="Q15" s="56"/>
      <c r="R15" s="74"/>
      <c r="S15" s="75"/>
      <c r="T15" s="74"/>
      <c r="V15" s="57"/>
      <c r="W15" s="34"/>
      <c r="X15" s="57"/>
      <c r="Y15" s="7"/>
      <c r="Z15" s="58"/>
      <c r="AA15" s="58"/>
      <c r="AB15" s="34"/>
      <c r="AC15" s="34"/>
    </row>
    <row r="16" spans="1:29" ht="25.35" customHeight="1">
      <c r="A16" s="37">
        <v>4</v>
      </c>
      <c r="B16" s="37">
        <v>4</v>
      </c>
      <c r="C16" s="29" t="s">
        <v>47</v>
      </c>
      <c r="D16" s="43">
        <v>11507.63</v>
      </c>
      <c r="E16" s="41">
        <v>17088.55</v>
      </c>
      <c r="F16" s="47">
        <f>(D16-E16)/E16</f>
        <v>-0.32658827109380262</v>
      </c>
      <c r="G16" s="43">
        <v>1694</v>
      </c>
      <c r="H16" s="41">
        <v>55</v>
      </c>
      <c r="I16" s="41">
        <f t="shared" si="0"/>
        <v>30.8</v>
      </c>
      <c r="J16" s="41">
        <v>9</v>
      </c>
      <c r="K16" s="41">
        <v>2</v>
      </c>
      <c r="L16" s="43">
        <v>34740.07</v>
      </c>
      <c r="M16" s="43">
        <v>5373</v>
      </c>
      <c r="N16" s="39">
        <v>44638</v>
      </c>
      <c r="O16" s="38" t="s">
        <v>48</v>
      </c>
      <c r="P16" s="35"/>
      <c r="Q16" s="56"/>
      <c r="R16" s="74"/>
      <c r="S16" s="75"/>
      <c r="T16" s="74"/>
      <c r="V16" s="57"/>
      <c r="W16" s="34"/>
      <c r="X16" s="57"/>
      <c r="Y16" s="7"/>
      <c r="Z16" s="58"/>
      <c r="AA16" s="58"/>
      <c r="AB16" s="34"/>
      <c r="AC16" s="34"/>
    </row>
    <row r="17" spans="1:29" ht="25.35" customHeight="1">
      <c r="A17" s="37">
        <v>5</v>
      </c>
      <c r="B17" s="37" t="s">
        <v>34</v>
      </c>
      <c r="C17" s="29" t="s">
        <v>51</v>
      </c>
      <c r="D17" s="43">
        <v>9601.25</v>
      </c>
      <c r="E17" s="41" t="s">
        <v>36</v>
      </c>
      <c r="F17" s="41" t="s">
        <v>36</v>
      </c>
      <c r="G17" s="43">
        <v>1909</v>
      </c>
      <c r="H17" s="41">
        <v>80</v>
      </c>
      <c r="I17" s="41">
        <f t="shared" si="0"/>
        <v>23.862500000000001</v>
      </c>
      <c r="J17" s="41">
        <v>17</v>
      </c>
      <c r="K17" s="41">
        <v>1</v>
      </c>
      <c r="L17" s="43">
        <v>9601.25</v>
      </c>
      <c r="M17" s="43">
        <v>1909</v>
      </c>
      <c r="N17" s="39">
        <v>44645</v>
      </c>
      <c r="O17" s="38" t="s">
        <v>48</v>
      </c>
      <c r="P17" s="35"/>
      <c r="Q17" s="56"/>
      <c r="R17" s="74"/>
      <c r="S17" s="75"/>
      <c r="T17" s="74"/>
      <c r="V17" s="57"/>
      <c r="W17" s="26"/>
      <c r="X17" s="57"/>
      <c r="Y17" s="7"/>
      <c r="Z17" s="58"/>
      <c r="AA17" s="58"/>
      <c r="AB17" s="34"/>
      <c r="AC17" s="34"/>
    </row>
    <row r="18" spans="1:29" ht="25.35" customHeight="1">
      <c r="A18" s="37">
        <v>6</v>
      </c>
      <c r="B18" s="37">
        <v>5</v>
      </c>
      <c r="C18" s="29" t="s">
        <v>46</v>
      </c>
      <c r="D18" s="43">
        <v>7373.25</v>
      </c>
      <c r="E18" s="41">
        <v>11652.96</v>
      </c>
      <c r="F18" s="47">
        <f>(D18-E18)/E18</f>
        <v>-0.36726376817563944</v>
      </c>
      <c r="G18" s="43">
        <v>1082</v>
      </c>
      <c r="H18" s="41">
        <v>32</v>
      </c>
      <c r="I18" s="41">
        <f t="shared" si="0"/>
        <v>33.8125</v>
      </c>
      <c r="J18" s="41">
        <v>7</v>
      </c>
      <c r="K18" s="41">
        <v>6</v>
      </c>
      <c r="L18" s="43">
        <v>223246.09</v>
      </c>
      <c r="M18" s="43">
        <v>32172</v>
      </c>
      <c r="N18" s="39">
        <v>44610</v>
      </c>
      <c r="O18" s="38" t="s">
        <v>39</v>
      </c>
      <c r="P18" s="35"/>
      <c r="Q18" s="56"/>
      <c r="R18" s="74"/>
      <c r="S18" s="75"/>
      <c r="T18" s="74"/>
      <c r="V18" s="57"/>
      <c r="W18" s="26"/>
      <c r="X18" s="57"/>
      <c r="Y18" s="7"/>
      <c r="Z18" s="58"/>
      <c r="AA18" s="58"/>
      <c r="AB18" s="34"/>
      <c r="AC18" s="34"/>
    </row>
    <row r="19" spans="1:29" ht="25.35" customHeight="1">
      <c r="A19" s="37">
        <v>7</v>
      </c>
      <c r="B19" s="61" t="s">
        <v>34</v>
      </c>
      <c r="C19" s="29" t="s">
        <v>55</v>
      </c>
      <c r="D19" s="43">
        <v>5947.34</v>
      </c>
      <c r="E19" s="41" t="s">
        <v>36</v>
      </c>
      <c r="F19" s="41" t="s">
        <v>36</v>
      </c>
      <c r="G19" s="43">
        <v>906</v>
      </c>
      <c r="H19" s="41">
        <v>62</v>
      </c>
      <c r="I19" s="41">
        <f t="shared" si="0"/>
        <v>14.612903225806452</v>
      </c>
      <c r="J19" s="41">
        <v>13</v>
      </c>
      <c r="K19" s="41">
        <v>1</v>
      </c>
      <c r="L19" s="43">
        <v>5947.34</v>
      </c>
      <c r="M19" s="43">
        <v>906</v>
      </c>
      <c r="N19" s="39">
        <v>44645</v>
      </c>
      <c r="O19" s="38" t="s">
        <v>48</v>
      </c>
      <c r="P19" s="35"/>
      <c r="Q19" s="56"/>
      <c r="R19" s="74"/>
      <c r="S19" s="75"/>
      <c r="T19" s="74"/>
      <c r="V19" s="57"/>
      <c r="W19" s="26"/>
      <c r="X19" s="57"/>
      <c r="Y19" s="7"/>
      <c r="Z19" s="58"/>
      <c r="AA19" s="58"/>
      <c r="AB19" s="34"/>
      <c r="AC19" s="34"/>
    </row>
    <row r="20" spans="1:29" ht="25.35" customHeight="1">
      <c r="A20" s="37">
        <v>8</v>
      </c>
      <c r="B20" s="37">
        <v>6</v>
      </c>
      <c r="C20" s="29" t="s">
        <v>52</v>
      </c>
      <c r="D20" s="43">
        <v>3344.63</v>
      </c>
      <c r="E20" s="41">
        <v>11212.42</v>
      </c>
      <c r="F20" s="47">
        <f>(D20-E20)/E20</f>
        <v>-0.70170311137114016</v>
      </c>
      <c r="G20" s="43">
        <v>494</v>
      </c>
      <c r="H20" s="41">
        <v>23</v>
      </c>
      <c r="I20" s="41">
        <f t="shared" si="0"/>
        <v>21.478260869565219</v>
      </c>
      <c r="J20" s="41">
        <v>9</v>
      </c>
      <c r="K20" s="41">
        <v>2</v>
      </c>
      <c r="L20" s="43">
        <v>18492</v>
      </c>
      <c r="M20" s="43">
        <v>2790</v>
      </c>
      <c r="N20" s="39">
        <v>44638</v>
      </c>
      <c r="O20" s="38" t="s">
        <v>43</v>
      </c>
      <c r="P20" s="35"/>
      <c r="Q20" s="56"/>
      <c r="R20" s="74"/>
      <c r="S20" s="75"/>
      <c r="T20" s="74"/>
      <c r="V20" s="57"/>
      <c r="W20" s="26"/>
      <c r="X20" s="57"/>
      <c r="Y20" s="7"/>
      <c r="Z20" s="58"/>
      <c r="AA20" s="58"/>
      <c r="AB20" s="34"/>
      <c r="AC20" s="34"/>
    </row>
    <row r="21" spans="1:29" ht="25.35" customHeight="1">
      <c r="A21" s="37">
        <v>9</v>
      </c>
      <c r="B21" s="37">
        <v>11</v>
      </c>
      <c r="C21" s="29" t="s">
        <v>54</v>
      </c>
      <c r="D21" s="43">
        <v>2288.41</v>
      </c>
      <c r="E21" s="41">
        <v>2079.7800000000002</v>
      </c>
      <c r="F21" s="47">
        <f>(D21-E21)/E21</f>
        <v>0.10031349469655426</v>
      </c>
      <c r="G21" s="43">
        <v>422</v>
      </c>
      <c r="H21" s="41">
        <v>9</v>
      </c>
      <c r="I21" s="41">
        <f t="shared" si="0"/>
        <v>46.888888888888886</v>
      </c>
      <c r="J21" s="41">
        <v>3</v>
      </c>
      <c r="K21" s="41">
        <v>18</v>
      </c>
      <c r="L21" s="43">
        <v>220977</v>
      </c>
      <c r="M21" s="43">
        <v>43841</v>
      </c>
      <c r="N21" s="39">
        <v>44526</v>
      </c>
      <c r="O21" s="38" t="s">
        <v>41</v>
      </c>
      <c r="P21" s="35"/>
      <c r="Q21" s="7"/>
      <c r="R21" s="58"/>
      <c r="S21" s="34"/>
      <c r="T21" s="34"/>
      <c r="V21" s="34"/>
      <c r="W21" s="34"/>
    </row>
    <row r="22" spans="1:29" ht="25.35" customHeight="1">
      <c r="A22" s="37">
        <v>10</v>
      </c>
      <c r="B22" s="37">
        <v>8</v>
      </c>
      <c r="C22" s="29" t="s">
        <v>58</v>
      </c>
      <c r="D22" s="43">
        <v>1248.55</v>
      </c>
      <c r="E22" s="41">
        <v>3518.83</v>
      </c>
      <c r="F22" s="47">
        <f>(D22-E22)/E22</f>
        <v>-0.64518035824407538</v>
      </c>
      <c r="G22" s="43">
        <v>218</v>
      </c>
      <c r="H22" s="41">
        <v>14</v>
      </c>
      <c r="I22" s="41">
        <f t="shared" si="0"/>
        <v>15.571428571428571</v>
      </c>
      <c r="J22" s="41">
        <v>10</v>
      </c>
      <c r="K22" s="41">
        <v>6</v>
      </c>
      <c r="L22" s="77">
        <v>135282.54999999999</v>
      </c>
      <c r="M22" s="77">
        <v>22527</v>
      </c>
      <c r="N22" s="39">
        <v>44610</v>
      </c>
      <c r="O22" s="38" t="s">
        <v>59</v>
      </c>
      <c r="P22" s="35"/>
      <c r="Q22" s="7"/>
      <c r="R22" s="58"/>
      <c r="S22" s="34"/>
      <c r="T22" s="34"/>
    </row>
    <row r="23" spans="1:29" ht="25.35" customHeight="1">
      <c r="A23" s="14"/>
      <c r="B23" s="14"/>
      <c r="C23" s="28" t="s">
        <v>53</v>
      </c>
      <c r="D23" s="36">
        <f>SUM(D13:D22)</f>
        <v>124266.90000000001</v>
      </c>
      <c r="E23" s="36">
        <v>158843.02000000002</v>
      </c>
      <c r="F23" s="67">
        <f>(D23-E23)/E23</f>
        <v>-0.21767478356933787</v>
      </c>
      <c r="G23" s="36">
        <f t="shared" ref="G23" si="1">SUM(G13:G22)</f>
        <v>20824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Z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Z24" s="34"/>
      <c r="AB24" s="7"/>
    </row>
    <row r="25" spans="1:29" ht="25.35" customHeight="1">
      <c r="A25" s="37">
        <v>11</v>
      </c>
      <c r="B25" s="37">
        <v>17</v>
      </c>
      <c r="C25" s="29" t="s">
        <v>61</v>
      </c>
      <c r="D25" s="43">
        <v>1109.74</v>
      </c>
      <c r="E25" s="41">
        <v>624.11</v>
      </c>
      <c r="F25" s="47">
        <f t="shared" ref="F25:F35" si="2">(D25-E25)/E25</f>
        <v>0.77811603723702549</v>
      </c>
      <c r="G25" s="43">
        <v>161</v>
      </c>
      <c r="H25" s="41">
        <v>6</v>
      </c>
      <c r="I25" s="41">
        <f>G25/H25</f>
        <v>26.833333333333332</v>
      </c>
      <c r="J25" s="41">
        <v>3</v>
      </c>
      <c r="K25" s="41">
        <v>13</v>
      </c>
      <c r="L25" s="43">
        <v>622293.14</v>
      </c>
      <c r="M25" s="43">
        <v>87679</v>
      </c>
      <c r="N25" s="39">
        <v>44561</v>
      </c>
      <c r="O25" s="38" t="s">
        <v>62</v>
      </c>
      <c r="P25" s="35"/>
      <c r="Q25" s="7"/>
      <c r="R25" s="58"/>
      <c r="S25" s="34"/>
      <c r="T25" s="34"/>
    </row>
    <row r="26" spans="1:29" ht="25.35" customHeight="1">
      <c r="A26" s="37">
        <v>12</v>
      </c>
      <c r="B26" s="37">
        <v>15</v>
      </c>
      <c r="C26" s="29" t="s">
        <v>60</v>
      </c>
      <c r="D26" s="43">
        <v>932.5</v>
      </c>
      <c r="E26" s="41">
        <v>1062.18</v>
      </c>
      <c r="F26" s="47">
        <f t="shared" si="2"/>
        <v>-0.12208853489992286</v>
      </c>
      <c r="G26" s="43">
        <v>138</v>
      </c>
      <c r="H26" s="41">
        <v>3</v>
      </c>
      <c r="I26" s="41">
        <f>G26/H26</f>
        <v>46</v>
      </c>
      <c r="J26" s="41">
        <v>1</v>
      </c>
      <c r="K26" s="41">
        <v>7</v>
      </c>
      <c r="L26" s="43">
        <v>94764</v>
      </c>
      <c r="M26" s="43">
        <v>14823</v>
      </c>
      <c r="N26" s="39">
        <v>44603</v>
      </c>
      <c r="O26" s="38" t="s">
        <v>41</v>
      </c>
      <c r="P26" s="76"/>
      <c r="Q26" s="7"/>
      <c r="R26" s="58"/>
      <c r="S26" s="34"/>
      <c r="T26" s="34"/>
    </row>
    <row r="27" spans="1:29" ht="25.35" customHeight="1">
      <c r="A27" s="37">
        <v>13</v>
      </c>
      <c r="B27" s="61">
        <v>7</v>
      </c>
      <c r="C27" s="29" t="s">
        <v>63</v>
      </c>
      <c r="D27" s="43">
        <v>814.68</v>
      </c>
      <c r="E27" s="41">
        <v>3755.12</v>
      </c>
      <c r="F27" s="47">
        <f t="shared" si="2"/>
        <v>-0.78304821150855364</v>
      </c>
      <c r="G27" s="43">
        <v>124</v>
      </c>
      <c r="H27" s="41">
        <v>7</v>
      </c>
      <c r="I27" s="41">
        <f>G27/H27</f>
        <v>17.714285714285715</v>
      </c>
      <c r="J27" s="41">
        <v>2</v>
      </c>
      <c r="K27" s="41">
        <v>3</v>
      </c>
      <c r="L27" s="43">
        <v>29082.62</v>
      </c>
      <c r="M27" s="43">
        <v>4712</v>
      </c>
      <c r="N27" s="39">
        <v>44631</v>
      </c>
      <c r="O27" s="38" t="s">
        <v>48</v>
      </c>
      <c r="P27" s="35"/>
      <c r="Q27" s="56"/>
      <c r="R27" s="56"/>
      <c r="S27" s="56"/>
      <c r="T27" s="56"/>
      <c r="W27" s="57"/>
      <c r="X27" s="58"/>
      <c r="Y27" s="7"/>
      <c r="Z27" s="57"/>
      <c r="AA27" s="58"/>
      <c r="AB27" s="34"/>
      <c r="AC27" s="34"/>
    </row>
    <row r="28" spans="1:29" ht="25.35" customHeight="1">
      <c r="A28" s="37">
        <v>14</v>
      </c>
      <c r="B28" s="37">
        <v>20</v>
      </c>
      <c r="C28" s="29" t="s">
        <v>77</v>
      </c>
      <c r="D28" s="43">
        <v>436</v>
      </c>
      <c r="E28" s="41">
        <v>392.77</v>
      </c>
      <c r="F28" s="47">
        <f t="shared" si="2"/>
        <v>0.11006441428826036</v>
      </c>
      <c r="G28" s="43">
        <v>111</v>
      </c>
      <c r="H28" s="41">
        <v>2</v>
      </c>
      <c r="I28" s="41">
        <f>G28/H28</f>
        <v>55.5</v>
      </c>
      <c r="J28" s="41">
        <v>1</v>
      </c>
      <c r="K28" s="41">
        <v>12</v>
      </c>
      <c r="L28" s="43">
        <v>182194</v>
      </c>
      <c r="M28" s="43">
        <v>35692</v>
      </c>
      <c r="N28" s="39">
        <v>44568</v>
      </c>
      <c r="O28" s="38" t="s">
        <v>37</v>
      </c>
      <c r="P28" s="35"/>
      <c r="Q28" s="56"/>
      <c r="R28" s="74"/>
      <c r="S28" s="75"/>
      <c r="T28" s="74"/>
      <c r="V28" s="57"/>
      <c r="W28" s="57"/>
      <c r="X28" s="57"/>
      <c r="Y28" s="7"/>
      <c r="Z28" s="58"/>
      <c r="AA28" s="58"/>
      <c r="AB28" s="34"/>
      <c r="AC28" s="34"/>
    </row>
    <row r="29" spans="1:29" ht="25.35" customHeight="1">
      <c r="A29" s="37">
        <v>15</v>
      </c>
      <c r="B29" s="37">
        <v>26</v>
      </c>
      <c r="C29" s="29" t="s">
        <v>66</v>
      </c>
      <c r="D29" s="43">
        <v>321</v>
      </c>
      <c r="E29" s="41">
        <v>117</v>
      </c>
      <c r="F29" s="47">
        <f t="shared" si="2"/>
        <v>1.7435897435897436</v>
      </c>
      <c r="G29" s="43">
        <v>50</v>
      </c>
      <c r="H29" s="41" t="s">
        <v>36</v>
      </c>
      <c r="I29" s="41" t="s">
        <v>36</v>
      </c>
      <c r="J29" s="41">
        <v>1</v>
      </c>
      <c r="K29" s="41">
        <v>7</v>
      </c>
      <c r="L29" s="43">
        <v>16000</v>
      </c>
      <c r="M29" s="43">
        <v>2606</v>
      </c>
      <c r="N29" s="39">
        <v>44603</v>
      </c>
      <c r="O29" s="38" t="s">
        <v>65</v>
      </c>
      <c r="P29" s="35"/>
      <c r="Q29" s="56"/>
      <c r="R29" s="74"/>
      <c r="S29" s="75"/>
      <c r="T29" s="74"/>
      <c r="V29" s="57"/>
      <c r="W29" s="57"/>
      <c r="X29" s="57"/>
      <c r="Y29" s="7"/>
      <c r="Z29" s="58"/>
      <c r="AA29" s="58"/>
      <c r="AB29" s="34"/>
      <c r="AC29" s="34"/>
    </row>
    <row r="30" spans="1:29" ht="25.35" customHeight="1">
      <c r="A30" s="37">
        <v>16</v>
      </c>
      <c r="B30" s="37">
        <v>14</v>
      </c>
      <c r="C30" s="29" t="s">
        <v>78</v>
      </c>
      <c r="D30" s="43">
        <v>312</v>
      </c>
      <c r="E30" s="41">
        <v>1252</v>
      </c>
      <c r="F30" s="47">
        <f t="shared" si="2"/>
        <v>-0.75079872204472842</v>
      </c>
      <c r="G30" s="43">
        <v>59</v>
      </c>
      <c r="H30" s="41" t="s">
        <v>36</v>
      </c>
      <c r="I30" s="41" t="s">
        <v>36</v>
      </c>
      <c r="J30" s="41">
        <v>3</v>
      </c>
      <c r="K30" s="41">
        <v>5</v>
      </c>
      <c r="L30" s="43">
        <v>49541</v>
      </c>
      <c r="M30" s="43">
        <v>9976</v>
      </c>
      <c r="N30" s="39">
        <v>44617</v>
      </c>
      <c r="O30" s="38" t="s">
        <v>65</v>
      </c>
      <c r="P30" s="35"/>
      <c r="Q30" s="56"/>
      <c r="R30" s="74"/>
      <c r="S30" s="75"/>
      <c r="T30" s="74"/>
      <c r="V30" s="57"/>
      <c r="W30" s="57"/>
      <c r="X30" s="57"/>
      <c r="Y30" s="7"/>
      <c r="Z30" s="58"/>
      <c r="AA30" s="58"/>
      <c r="AB30" s="34"/>
      <c r="AC30" s="34"/>
    </row>
    <row r="31" spans="1:29" ht="25.35" customHeight="1">
      <c r="A31" s="37">
        <v>17</v>
      </c>
      <c r="B31" s="37">
        <v>21</v>
      </c>
      <c r="C31" s="29" t="s">
        <v>79</v>
      </c>
      <c r="D31" s="43">
        <v>242.5</v>
      </c>
      <c r="E31" s="41">
        <v>295.64999999999998</v>
      </c>
      <c r="F31" s="47">
        <f t="shared" si="2"/>
        <v>-0.17977338068662263</v>
      </c>
      <c r="G31" s="43">
        <v>40</v>
      </c>
      <c r="H31" s="41">
        <v>3</v>
      </c>
      <c r="I31" s="41">
        <f>G31/H31</f>
        <v>13.333333333333334</v>
      </c>
      <c r="J31" s="41">
        <v>1</v>
      </c>
      <c r="K31" s="41">
        <v>7</v>
      </c>
      <c r="L31" s="43">
        <v>111893</v>
      </c>
      <c r="M31" s="43">
        <v>15709</v>
      </c>
      <c r="N31" s="39">
        <v>44603</v>
      </c>
      <c r="O31" s="38" t="s">
        <v>43</v>
      </c>
      <c r="P31" s="35"/>
      <c r="Q31" s="56"/>
      <c r="R31" s="74"/>
      <c r="S31" s="75"/>
      <c r="T31" s="74"/>
      <c r="V31" s="57"/>
      <c r="W31" s="57"/>
      <c r="X31" s="57"/>
      <c r="Y31" s="7"/>
      <c r="Z31" s="58"/>
      <c r="AA31" s="58"/>
      <c r="AB31" s="34"/>
      <c r="AC31" s="34"/>
    </row>
    <row r="32" spans="1:29" ht="25.35" customHeight="1">
      <c r="A32" s="37">
        <v>18</v>
      </c>
      <c r="B32" s="66">
        <v>23</v>
      </c>
      <c r="C32" s="29" t="s">
        <v>80</v>
      </c>
      <c r="D32" s="43">
        <v>97</v>
      </c>
      <c r="E32" s="41">
        <v>150</v>
      </c>
      <c r="F32" s="47">
        <f t="shared" si="2"/>
        <v>-0.35333333333333333</v>
      </c>
      <c r="G32" s="43">
        <v>19</v>
      </c>
      <c r="H32" s="41" t="s">
        <v>36</v>
      </c>
      <c r="I32" s="41" t="s">
        <v>36</v>
      </c>
      <c r="J32" s="41">
        <v>1</v>
      </c>
      <c r="K32" s="41">
        <v>4</v>
      </c>
      <c r="L32" s="43">
        <v>1101</v>
      </c>
      <c r="M32" s="43">
        <v>171</v>
      </c>
      <c r="N32" s="39">
        <v>44624</v>
      </c>
      <c r="O32" s="38" t="s">
        <v>81</v>
      </c>
      <c r="P32" s="35"/>
      <c r="Q32" s="56"/>
      <c r="R32" s="74"/>
      <c r="S32" s="75"/>
      <c r="T32" s="74"/>
      <c r="V32" s="57"/>
      <c r="W32" s="57"/>
      <c r="X32" s="57"/>
      <c r="Y32" s="7"/>
      <c r="Z32" s="58"/>
      <c r="AA32" s="58"/>
      <c r="AB32" s="34"/>
      <c r="AC32" s="34"/>
    </row>
    <row r="33" spans="1:29" ht="25.35" customHeight="1">
      <c r="A33" s="37">
        <v>19</v>
      </c>
      <c r="B33" s="37">
        <v>16</v>
      </c>
      <c r="C33" s="29" t="s">
        <v>67</v>
      </c>
      <c r="D33" s="43">
        <v>91.1</v>
      </c>
      <c r="E33" s="41">
        <v>830.32</v>
      </c>
      <c r="F33" s="47">
        <f t="shared" si="2"/>
        <v>-0.89028326428364968</v>
      </c>
      <c r="G33" s="43">
        <v>25</v>
      </c>
      <c r="H33" s="41">
        <v>2</v>
      </c>
      <c r="I33" s="41">
        <f>G33/H33</f>
        <v>12.5</v>
      </c>
      <c r="J33" s="41">
        <v>1</v>
      </c>
      <c r="K33" s="41">
        <v>6</v>
      </c>
      <c r="L33" s="43">
        <v>60886.239999999998</v>
      </c>
      <c r="M33" s="43">
        <v>12567</v>
      </c>
      <c r="N33" s="39">
        <v>44610</v>
      </c>
      <c r="O33" s="38" t="s">
        <v>68</v>
      </c>
      <c r="P33" s="35"/>
      <c r="Q33" s="56"/>
      <c r="R33" s="74"/>
      <c r="S33" s="75"/>
      <c r="T33" s="74"/>
      <c r="V33" s="57"/>
      <c r="W33" s="57"/>
      <c r="X33" s="57"/>
      <c r="Y33" s="7"/>
      <c r="Z33" s="58"/>
      <c r="AA33" s="58"/>
      <c r="AB33" s="34"/>
      <c r="AC33" s="34"/>
    </row>
    <row r="34" spans="1:29" ht="25.35" customHeight="1">
      <c r="A34" s="37">
        <v>20</v>
      </c>
      <c r="B34" s="61">
        <v>29</v>
      </c>
      <c r="C34" s="29" t="s">
        <v>82</v>
      </c>
      <c r="D34" s="43">
        <v>39</v>
      </c>
      <c r="E34" s="41">
        <v>23</v>
      </c>
      <c r="F34" s="47">
        <f t="shared" si="2"/>
        <v>0.69565217391304346</v>
      </c>
      <c r="G34" s="43">
        <v>8</v>
      </c>
      <c r="H34" s="41">
        <v>2</v>
      </c>
      <c r="I34" s="41">
        <f>G34/H34</f>
        <v>4</v>
      </c>
      <c r="J34" s="41">
        <v>1</v>
      </c>
      <c r="K34" s="41">
        <v>5</v>
      </c>
      <c r="L34" s="43">
        <v>9562</v>
      </c>
      <c r="M34" s="43">
        <v>1463</v>
      </c>
      <c r="N34" s="39">
        <v>44617</v>
      </c>
      <c r="O34" s="38" t="s">
        <v>50</v>
      </c>
      <c r="P34" s="35"/>
      <c r="Q34" s="56"/>
      <c r="R34" s="56"/>
      <c r="S34" s="56"/>
      <c r="T34" s="56"/>
      <c r="U34" s="57"/>
      <c r="V34" s="57"/>
      <c r="W34" s="57"/>
      <c r="X34" s="58"/>
      <c r="Y34" s="34"/>
      <c r="Z34" s="58"/>
      <c r="AA34" s="7"/>
      <c r="AB34" s="34"/>
    </row>
    <row r="35" spans="1:29" ht="25.35" customHeight="1">
      <c r="A35" s="14"/>
      <c r="B35" s="14"/>
      <c r="C35" s="28" t="s">
        <v>69</v>
      </c>
      <c r="D35" s="36">
        <f>SUM(D23:D34)</f>
        <v>128662.42000000001</v>
      </c>
      <c r="E35" s="36">
        <v>169002.4</v>
      </c>
      <c r="F35" s="67">
        <f t="shared" si="2"/>
        <v>-0.23869471676141868</v>
      </c>
      <c r="G35" s="36">
        <f t="shared" ref="G35" si="3">SUM(G23:G34)</f>
        <v>21559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Z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Z36" s="34"/>
      <c r="AB36" s="7"/>
    </row>
    <row r="37" spans="1:29" ht="25.35" customHeight="1">
      <c r="A37" s="37">
        <v>21</v>
      </c>
      <c r="B37" s="61">
        <v>19</v>
      </c>
      <c r="C37" s="29" t="s">
        <v>83</v>
      </c>
      <c r="D37" s="43">
        <v>8</v>
      </c>
      <c r="E37" s="41">
        <v>425.57</v>
      </c>
      <c r="F37" s="47">
        <f>(D37-E37)/E37</f>
        <v>-0.98120168244942074</v>
      </c>
      <c r="G37" s="43">
        <v>2</v>
      </c>
      <c r="H37" s="41">
        <v>1</v>
      </c>
      <c r="I37" s="41">
        <f>G37/H37</f>
        <v>2</v>
      </c>
      <c r="J37" s="41">
        <v>1</v>
      </c>
      <c r="K37" s="41">
        <v>3</v>
      </c>
      <c r="L37" s="43">
        <v>3083.0999999999995</v>
      </c>
      <c r="M37" s="43">
        <v>550</v>
      </c>
      <c r="N37" s="39">
        <v>44631</v>
      </c>
      <c r="O37" s="38" t="s">
        <v>84</v>
      </c>
      <c r="P37" s="35"/>
      <c r="Q37" s="56"/>
      <c r="R37" s="56"/>
      <c r="S37" s="56"/>
      <c r="T37" s="56"/>
      <c r="U37" s="57"/>
      <c r="V37" s="57"/>
      <c r="W37" s="34"/>
      <c r="X37" s="57"/>
      <c r="Z37" s="58"/>
      <c r="AA37" s="58"/>
    </row>
    <row r="38" spans="1:29" ht="25.35" customHeight="1">
      <c r="A38" s="14"/>
      <c r="B38" s="14"/>
      <c r="C38" s="28" t="s">
        <v>72</v>
      </c>
      <c r="D38" s="36">
        <f>SUM(D35:D37)</f>
        <v>128670.42000000001</v>
      </c>
      <c r="E38" s="36">
        <v>170299.01999999996</v>
      </c>
      <c r="F38" s="67">
        <f>(D38-E38)/E38</f>
        <v>-0.24444415475790734</v>
      </c>
      <c r="G38" s="36">
        <f t="shared" ref="G38" si="4">SUM(G35:G37)</f>
        <v>21561</v>
      </c>
      <c r="H38" s="36"/>
      <c r="I38" s="16"/>
      <c r="J38" s="15"/>
      <c r="K38" s="17"/>
      <c r="L38" s="18"/>
      <c r="M38" s="22"/>
      <c r="N38" s="19"/>
      <c r="O38" s="48"/>
    </row>
    <row r="39" spans="1:29" ht="23.1" customHeight="1">
      <c r="R39" s="35"/>
    </row>
    <row r="40" spans="1:29" ht="17.25" customHeight="1">
      <c r="R40" s="35"/>
    </row>
    <row r="41" spans="1:29" ht="20.25" customHeight="1"/>
    <row r="52" spans="16:18">
      <c r="R52" s="35"/>
    </row>
    <row r="56" spans="16:18">
      <c r="P56" s="35"/>
    </row>
    <row r="60" spans="16:18" ht="12" customHeight="1"/>
    <row r="69" spans="24:25">
      <c r="X69" s="7"/>
      <c r="Y69" s="7"/>
    </row>
  </sheetData>
  <sortState xmlns:xlrd2="http://schemas.microsoft.com/office/spreadsheetml/2017/richdata2" ref="B13:O37">
    <sortCondition descending="1" ref="D13:D37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A2BD-376C-4E54-B074-FAA7C6A3765F}">
  <dimension ref="A1:AC69"/>
  <sheetViews>
    <sheetView topLeftCell="A13" zoomScale="60" zoomScaleNormal="60" workbookViewId="0">
      <selection activeCell="A40" sqref="A40:XFD4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4.88671875" style="33" customWidth="1"/>
    <col min="26" max="26" width="13.109375" style="33" customWidth="1"/>
    <col min="27" max="27" width="12.5546875" style="33" bestFit="1" customWidth="1"/>
    <col min="28" max="28" width="11" style="33" customWidth="1"/>
    <col min="29" max="16384" width="8.88671875" style="33"/>
  </cols>
  <sheetData>
    <row r="1" spans="1:29" ht="19.5" customHeight="1">
      <c r="E1" s="2" t="s">
        <v>85</v>
      </c>
      <c r="F1" s="2"/>
      <c r="G1" s="2"/>
      <c r="H1" s="2"/>
      <c r="I1" s="2"/>
    </row>
    <row r="2" spans="1:29" ht="19.5" customHeight="1">
      <c r="E2" s="2" t="s">
        <v>86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75</v>
      </c>
      <c r="E6" s="4" t="s">
        <v>87</v>
      </c>
      <c r="F6" s="129"/>
      <c r="G6" s="4" t="s">
        <v>75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AB9" s="34"/>
    </row>
    <row r="10" spans="1:29">
      <c r="A10" s="132"/>
      <c r="B10" s="132"/>
      <c r="C10" s="129"/>
      <c r="D10" s="79" t="s">
        <v>76</v>
      </c>
      <c r="E10" s="79" t="s">
        <v>88</v>
      </c>
      <c r="F10" s="129"/>
      <c r="G10" s="79" t="s">
        <v>76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9" ht="25.35" customHeight="1">
      <c r="A13" s="37">
        <v>1</v>
      </c>
      <c r="B13" s="63">
        <v>1</v>
      </c>
      <c r="C13" s="29" t="s">
        <v>44</v>
      </c>
      <c r="D13" s="43">
        <v>41017.230000000003</v>
      </c>
      <c r="E13" s="41">
        <v>72075.320000000007</v>
      </c>
      <c r="F13" s="47">
        <f>(D13-E13)/E13</f>
        <v>-0.43091157971965993</v>
      </c>
      <c r="G13" s="43">
        <v>5408</v>
      </c>
      <c r="H13" s="41">
        <v>105</v>
      </c>
      <c r="I13" s="41">
        <f t="shared" ref="I13:I22" si="0">G13/H13</f>
        <v>51.504761904761907</v>
      </c>
      <c r="J13" s="41">
        <v>11</v>
      </c>
      <c r="K13" s="41">
        <v>3</v>
      </c>
      <c r="L13" s="43">
        <v>272571.7</v>
      </c>
      <c r="M13" s="43">
        <v>38233</v>
      </c>
      <c r="N13" s="39">
        <v>44624</v>
      </c>
      <c r="O13" s="38" t="s">
        <v>45</v>
      </c>
      <c r="P13" s="35"/>
      <c r="Q13" s="56"/>
      <c r="R13" s="56"/>
      <c r="S13" s="56"/>
      <c r="T13" s="74"/>
      <c r="V13" s="35"/>
      <c r="W13" s="34"/>
      <c r="X13" s="34"/>
      <c r="Y13" s="35"/>
      <c r="Z13" s="7"/>
      <c r="AC13" s="34"/>
    </row>
    <row r="14" spans="1:29" ht="25.35" customHeight="1">
      <c r="A14" s="37">
        <v>2</v>
      </c>
      <c r="B14" s="63" t="s">
        <v>34</v>
      </c>
      <c r="C14" s="29" t="s">
        <v>42</v>
      </c>
      <c r="D14" s="43">
        <v>33177.18</v>
      </c>
      <c r="E14" s="41" t="s">
        <v>36</v>
      </c>
      <c r="F14" s="41" t="s">
        <v>36</v>
      </c>
      <c r="G14" s="43">
        <v>6474</v>
      </c>
      <c r="H14" s="41">
        <v>128</v>
      </c>
      <c r="I14" s="41">
        <f t="shared" si="0"/>
        <v>50.578125</v>
      </c>
      <c r="J14" s="41">
        <v>19</v>
      </c>
      <c r="K14" s="41">
        <v>1</v>
      </c>
      <c r="L14" s="43">
        <v>33392</v>
      </c>
      <c r="M14" s="43">
        <v>6525</v>
      </c>
      <c r="N14" s="39">
        <v>44638</v>
      </c>
      <c r="O14" s="38" t="s">
        <v>43</v>
      </c>
      <c r="P14" s="35"/>
      <c r="Q14" s="56"/>
      <c r="R14" s="74"/>
      <c r="S14" s="75"/>
      <c r="T14" s="74"/>
      <c r="V14" s="57"/>
      <c r="W14" s="34"/>
      <c r="X14" s="57"/>
      <c r="Y14" s="58"/>
      <c r="Z14" s="7"/>
      <c r="AA14" s="58"/>
      <c r="AB14" s="34"/>
      <c r="AC14" s="34"/>
    </row>
    <row r="15" spans="1:29" ht="25.35" customHeight="1">
      <c r="A15" s="37">
        <v>3</v>
      </c>
      <c r="B15" s="63">
        <v>2</v>
      </c>
      <c r="C15" s="29" t="s">
        <v>40</v>
      </c>
      <c r="D15" s="43">
        <v>32951.94</v>
      </c>
      <c r="E15" s="41">
        <v>64317.81</v>
      </c>
      <c r="F15" s="47">
        <f>(D15-E15)/E15</f>
        <v>-0.4876700559300759</v>
      </c>
      <c r="G15" s="43">
        <v>6488</v>
      </c>
      <c r="H15" s="41">
        <v>130</v>
      </c>
      <c r="I15" s="41">
        <f t="shared" si="0"/>
        <v>49.907692307692308</v>
      </c>
      <c r="J15" s="41">
        <v>20</v>
      </c>
      <c r="K15" s="41">
        <v>2</v>
      </c>
      <c r="L15" s="43">
        <v>106658</v>
      </c>
      <c r="M15" s="43">
        <v>21365</v>
      </c>
      <c r="N15" s="39">
        <v>44631</v>
      </c>
      <c r="O15" s="38" t="s">
        <v>41</v>
      </c>
      <c r="P15" s="35"/>
      <c r="Q15" s="56"/>
      <c r="R15" s="74"/>
      <c r="S15" s="75"/>
      <c r="T15" s="74"/>
      <c r="V15" s="57"/>
      <c r="W15" s="26"/>
      <c r="X15" s="57"/>
      <c r="Y15" s="58"/>
      <c r="Z15" s="7"/>
      <c r="AA15" s="58"/>
      <c r="AB15" s="34"/>
      <c r="AC15" s="34"/>
    </row>
    <row r="16" spans="1:29" ht="25.35" customHeight="1">
      <c r="A16" s="37">
        <v>4</v>
      </c>
      <c r="B16" s="63" t="s">
        <v>34</v>
      </c>
      <c r="C16" s="29" t="s">
        <v>47</v>
      </c>
      <c r="D16" s="43">
        <v>17088.55</v>
      </c>
      <c r="E16" s="41" t="s">
        <v>36</v>
      </c>
      <c r="F16" s="41" t="s">
        <v>36</v>
      </c>
      <c r="G16" s="43">
        <v>2605</v>
      </c>
      <c r="H16" s="41">
        <v>85</v>
      </c>
      <c r="I16" s="41">
        <f t="shared" si="0"/>
        <v>30.647058823529413</v>
      </c>
      <c r="J16" s="41">
        <v>14</v>
      </c>
      <c r="K16" s="41">
        <v>1</v>
      </c>
      <c r="L16" s="43">
        <v>17088.55</v>
      </c>
      <c r="M16" s="43">
        <v>2605</v>
      </c>
      <c r="N16" s="39">
        <v>44638</v>
      </c>
      <c r="O16" s="38" t="s">
        <v>48</v>
      </c>
      <c r="P16" s="35"/>
      <c r="Q16" s="56"/>
      <c r="R16" s="74"/>
      <c r="S16" s="75"/>
      <c r="T16" s="74"/>
      <c r="V16" s="57"/>
      <c r="W16" s="26"/>
      <c r="X16" s="57"/>
      <c r="Y16" s="58"/>
      <c r="Z16" s="7"/>
      <c r="AA16" s="58"/>
      <c r="AB16" s="34"/>
      <c r="AC16" s="34"/>
    </row>
    <row r="17" spans="1:29" ht="25.35" customHeight="1">
      <c r="A17" s="37">
        <v>5</v>
      </c>
      <c r="B17" s="64">
        <v>3</v>
      </c>
      <c r="C17" s="29" t="s">
        <v>46</v>
      </c>
      <c r="D17" s="43">
        <v>11652.96</v>
      </c>
      <c r="E17" s="41">
        <v>21236.75</v>
      </c>
      <c r="F17" s="47">
        <f>(D17-E17)/E17</f>
        <v>-0.45128327074528829</v>
      </c>
      <c r="G17" s="43">
        <v>1712</v>
      </c>
      <c r="H17" s="41">
        <v>57</v>
      </c>
      <c r="I17" s="41">
        <f t="shared" si="0"/>
        <v>30.035087719298247</v>
      </c>
      <c r="J17" s="41">
        <v>9</v>
      </c>
      <c r="K17" s="41">
        <v>5</v>
      </c>
      <c r="L17" s="43">
        <v>211964.64</v>
      </c>
      <c r="M17" s="43">
        <v>30363</v>
      </c>
      <c r="N17" s="39">
        <v>44610</v>
      </c>
      <c r="O17" s="38" t="s">
        <v>39</v>
      </c>
      <c r="P17" s="35"/>
      <c r="Q17" s="56"/>
      <c r="R17" s="74"/>
      <c r="S17" s="75"/>
      <c r="T17" s="74"/>
      <c r="V17" s="57"/>
      <c r="W17" s="26"/>
      <c r="X17" s="57"/>
      <c r="Y17" s="58"/>
      <c r="Z17" s="7"/>
      <c r="AA17" s="58"/>
      <c r="AB17" s="34"/>
      <c r="AC17" s="34"/>
    </row>
    <row r="18" spans="1:29" ht="25.35" customHeight="1">
      <c r="A18" s="37">
        <v>6</v>
      </c>
      <c r="B18" s="63" t="s">
        <v>34</v>
      </c>
      <c r="C18" s="29" t="s">
        <v>52</v>
      </c>
      <c r="D18" s="43">
        <v>11212.42</v>
      </c>
      <c r="E18" s="41" t="s">
        <v>36</v>
      </c>
      <c r="F18" s="41" t="s">
        <v>36</v>
      </c>
      <c r="G18" s="43">
        <v>1630</v>
      </c>
      <c r="H18" s="41">
        <v>112</v>
      </c>
      <c r="I18" s="41">
        <f t="shared" si="0"/>
        <v>14.553571428571429</v>
      </c>
      <c r="J18" s="41">
        <v>17</v>
      </c>
      <c r="K18" s="41">
        <v>1</v>
      </c>
      <c r="L18" s="43">
        <v>11212</v>
      </c>
      <c r="M18" s="43">
        <v>1630</v>
      </c>
      <c r="N18" s="39">
        <v>44638</v>
      </c>
      <c r="O18" s="38" t="s">
        <v>43</v>
      </c>
      <c r="P18" s="35"/>
      <c r="Q18" s="56"/>
      <c r="R18" s="74"/>
      <c r="S18" s="75"/>
      <c r="T18" s="74"/>
      <c r="V18" s="57"/>
      <c r="W18" s="26"/>
      <c r="X18" s="57"/>
      <c r="Y18" s="58"/>
      <c r="Z18" s="7"/>
      <c r="AA18" s="58"/>
      <c r="AB18" s="34"/>
      <c r="AC18" s="34"/>
    </row>
    <row r="19" spans="1:29" ht="25.35" customHeight="1">
      <c r="A19" s="37">
        <v>7</v>
      </c>
      <c r="B19" s="63">
        <v>4</v>
      </c>
      <c r="C19" s="29" t="s">
        <v>63</v>
      </c>
      <c r="D19" s="43">
        <v>3755.12</v>
      </c>
      <c r="E19" s="41">
        <v>12140.61</v>
      </c>
      <c r="F19" s="47">
        <f>(D19-E19)/E19</f>
        <v>-0.6906975843882639</v>
      </c>
      <c r="G19" s="43">
        <v>615</v>
      </c>
      <c r="H19" s="41">
        <v>39</v>
      </c>
      <c r="I19" s="41">
        <f t="shared" si="0"/>
        <v>15.76923076923077</v>
      </c>
      <c r="J19" s="41">
        <v>12</v>
      </c>
      <c r="K19" s="41">
        <v>2</v>
      </c>
      <c r="L19" s="43">
        <v>26119.16</v>
      </c>
      <c r="M19" s="43">
        <v>4143</v>
      </c>
      <c r="N19" s="39">
        <v>44631</v>
      </c>
      <c r="O19" s="38" t="s">
        <v>48</v>
      </c>
      <c r="P19" s="35"/>
      <c r="Q19" s="7"/>
      <c r="R19" s="58"/>
      <c r="S19" s="34"/>
      <c r="T19" s="34"/>
    </row>
    <row r="20" spans="1:29" ht="25.35" customHeight="1">
      <c r="A20" s="37">
        <v>8</v>
      </c>
      <c r="B20" s="63">
        <v>7</v>
      </c>
      <c r="C20" s="29" t="s">
        <v>58</v>
      </c>
      <c r="D20" s="43">
        <v>3518.83</v>
      </c>
      <c r="E20" s="41">
        <v>7371.46</v>
      </c>
      <c r="F20" s="47">
        <f>(D20-E20)/E20</f>
        <v>-0.52264137633521723</v>
      </c>
      <c r="G20" s="43">
        <v>568</v>
      </c>
      <c r="H20" s="41">
        <v>31</v>
      </c>
      <c r="I20" s="41">
        <f t="shared" si="0"/>
        <v>18.322580645161292</v>
      </c>
      <c r="J20" s="41">
        <v>5</v>
      </c>
      <c r="K20" s="41">
        <v>5</v>
      </c>
      <c r="L20" s="43">
        <v>129977.09</v>
      </c>
      <c r="M20" s="43">
        <v>21629</v>
      </c>
      <c r="N20" s="39">
        <v>44610</v>
      </c>
      <c r="O20" s="38" t="s">
        <v>59</v>
      </c>
      <c r="P20" s="35"/>
      <c r="Q20" s="7"/>
      <c r="R20" s="58"/>
      <c r="S20" s="34"/>
      <c r="T20" s="34"/>
    </row>
    <row r="21" spans="1:29" ht="25.35" customHeight="1">
      <c r="A21" s="37">
        <v>9</v>
      </c>
      <c r="B21" s="63">
        <v>10</v>
      </c>
      <c r="C21" s="29" t="s">
        <v>89</v>
      </c>
      <c r="D21" s="43">
        <v>2316.35</v>
      </c>
      <c r="E21" s="41">
        <v>3941.46</v>
      </c>
      <c r="F21" s="47">
        <f>(D21-E21)/E21</f>
        <v>-0.4123116814581399</v>
      </c>
      <c r="G21" s="43">
        <v>337</v>
      </c>
      <c r="H21" s="41">
        <v>14</v>
      </c>
      <c r="I21" s="41">
        <f t="shared" si="0"/>
        <v>24.071428571428573</v>
      </c>
      <c r="J21" s="41">
        <v>7</v>
      </c>
      <c r="K21" s="41">
        <v>4</v>
      </c>
      <c r="L21" s="43">
        <v>29180.57</v>
      </c>
      <c r="M21" s="43">
        <v>4603</v>
      </c>
      <c r="N21" s="39">
        <v>44617</v>
      </c>
      <c r="O21" s="38" t="s">
        <v>45</v>
      </c>
      <c r="P21" s="35"/>
      <c r="Q21" s="7"/>
      <c r="R21" s="58"/>
      <c r="S21" s="34"/>
      <c r="T21" s="34"/>
    </row>
    <row r="22" spans="1:29" ht="25.35" customHeight="1">
      <c r="A22" s="37">
        <v>10</v>
      </c>
      <c r="B22" s="63">
        <v>5</v>
      </c>
      <c r="C22" s="29" t="s">
        <v>56</v>
      </c>
      <c r="D22" s="43">
        <v>2152.44</v>
      </c>
      <c r="E22" s="41">
        <v>9931.4500000000007</v>
      </c>
      <c r="F22" s="47">
        <f>(D22-E22)/E22</f>
        <v>-0.78327031803009628</v>
      </c>
      <c r="G22" s="43">
        <v>387</v>
      </c>
      <c r="H22" s="41">
        <v>21</v>
      </c>
      <c r="I22" s="41">
        <f t="shared" si="0"/>
        <v>18.428571428571427</v>
      </c>
      <c r="J22" s="41">
        <v>12</v>
      </c>
      <c r="K22" s="41">
        <v>4</v>
      </c>
      <c r="L22" s="43">
        <v>38288.550000000003</v>
      </c>
      <c r="M22" s="43">
        <v>7056</v>
      </c>
      <c r="N22" s="39">
        <v>44617</v>
      </c>
      <c r="O22" s="38" t="s">
        <v>57</v>
      </c>
      <c r="P22" s="35"/>
      <c r="Q22" s="7"/>
      <c r="R22" s="58"/>
      <c r="S22" s="34"/>
      <c r="T22" s="34"/>
    </row>
    <row r="23" spans="1:29" ht="25.35" customHeight="1">
      <c r="A23" s="14"/>
      <c r="B23" s="14"/>
      <c r="C23" s="28" t="s">
        <v>53</v>
      </c>
      <c r="D23" s="36">
        <f>SUM(D13:D22)</f>
        <v>158843.02000000002</v>
      </c>
      <c r="E23" s="36">
        <v>211303.47999999998</v>
      </c>
      <c r="F23" s="55">
        <f>(D23-E23)/E23</f>
        <v>-0.2482706863133535</v>
      </c>
      <c r="G23" s="36">
        <f t="shared" ref="G23" si="1">SUM(G13:G22)</f>
        <v>26224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Y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Y24" s="34"/>
      <c r="AB24" s="7"/>
    </row>
    <row r="25" spans="1:29" ht="25.35" customHeight="1">
      <c r="A25" s="37">
        <v>11</v>
      </c>
      <c r="B25" s="63">
        <v>11</v>
      </c>
      <c r="C25" s="29" t="s">
        <v>54</v>
      </c>
      <c r="D25" s="43">
        <v>2079.7800000000002</v>
      </c>
      <c r="E25" s="41">
        <v>3654.85</v>
      </c>
      <c r="F25" s="47">
        <f t="shared" ref="F25:F35" si="2">(D25-E25)/E25</f>
        <v>-0.43095339070002864</v>
      </c>
      <c r="G25" s="43">
        <v>395</v>
      </c>
      <c r="H25" s="41">
        <v>14</v>
      </c>
      <c r="I25" s="41">
        <f>G25/H25</f>
        <v>28.214285714285715</v>
      </c>
      <c r="J25" s="41">
        <v>4</v>
      </c>
      <c r="K25" s="41">
        <v>17</v>
      </c>
      <c r="L25" s="43">
        <v>218540</v>
      </c>
      <c r="M25" s="43">
        <v>43381</v>
      </c>
      <c r="N25" s="39">
        <v>44526</v>
      </c>
      <c r="O25" s="38" t="s">
        <v>41</v>
      </c>
      <c r="P25" s="35"/>
      <c r="Q25" s="7"/>
      <c r="R25" s="58"/>
      <c r="S25" s="34"/>
      <c r="T25" s="34"/>
    </row>
    <row r="26" spans="1:29" ht="25.35" customHeight="1">
      <c r="A26" s="37">
        <v>12</v>
      </c>
      <c r="B26" s="63">
        <v>8</v>
      </c>
      <c r="C26" s="29" t="s">
        <v>90</v>
      </c>
      <c r="D26" s="43">
        <v>1449.07</v>
      </c>
      <c r="E26" s="41">
        <v>7025.53</v>
      </c>
      <c r="F26" s="47">
        <f t="shared" si="2"/>
        <v>-0.79374225147426603</v>
      </c>
      <c r="G26" s="43">
        <v>302</v>
      </c>
      <c r="H26" s="41">
        <v>30</v>
      </c>
      <c r="I26" s="41">
        <f>G26/H26</f>
        <v>10.066666666666666</v>
      </c>
      <c r="J26" s="41">
        <v>8</v>
      </c>
      <c r="K26" s="41">
        <v>3</v>
      </c>
      <c r="L26" s="43">
        <v>23230.74</v>
      </c>
      <c r="M26" s="43">
        <v>4730</v>
      </c>
      <c r="N26" s="39">
        <v>44624</v>
      </c>
      <c r="O26" s="38" t="s">
        <v>91</v>
      </c>
      <c r="P26" s="35"/>
      <c r="Q26" s="7"/>
      <c r="R26" s="58"/>
      <c r="S26" s="34"/>
      <c r="T26" s="34"/>
    </row>
    <row r="27" spans="1:29" ht="25.35" customHeight="1">
      <c r="A27" s="37">
        <v>13</v>
      </c>
      <c r="B27" s="63">
        <v>13</v>
      </c>
      <c r="C27" s="29" t="s">
        <v>92</v>
      </c>
      <c r="D27" s="43">
        <v>1421.27</v>
      </c>
      <c r="E27" s="41">
        <v>2604.3200000000002</v>
      </c>
      <c r="F27" s="47">
        <f t="shared" si="2"/>
        <v>-0.45426445290901274</v>
      </c>
      <c r="G27" s="43">
        <v>191</v>
      </c>
      <c r="H27" s="41">
        <v>8</v>
      </c>
      <c r="I27" s="41">
        <f>G27/H27</f>
        <v>23.875</v>
      </c>
      <c r="J27" s="41">
        <v>3</v>
      </c>
      <c r="K27" s="41">
        <v>7</v>
      </c>
      <c r="L27" s="43">
        <v>153005.9</v>
      </c>
      <c r="M27" s="43">
        <v>21361</v>
      </c>
      <c r="N27" s="39">
        <v>44596</v>
      </c>
      <c r="O27" s="38" t="s">
        <v>48</v>
      </c>
      <c r="P27" s="35"/>
      <c r="Q27" s="7"/>
      <c r="R27" s="58"/>
      <c r="S27" s="34"/>
      <c r="T27" s="34"/>
    </row>
    <row r="28" spans="1:29" ht="25.35" customHeight="1">
      <c r="A28" s="37">
        <v>14</v>
      </c>
      <c r="B28" s="63">
        <v>6</v>
      </c>
      <c r="C28" s="29" t="s">
        <v>78</v>
      </c>
      <c r="D28" s="43">
        <v>1252</v>
      </c>
      <c r="E28" s="41">
        <v>8086</v>
      </c>
      <c r="F28" s="47">
        <f t="shared" si="2"/>
        <v>-0.84516448182043036</v>
      </c>
      <c r="G28" s="43">
        <v>241</v>
      </c>
      <c r="H28" s="41" t="s">
        <v>36</v>
      </c>
      <c r="I28" s="41" t="s">
        <v>36</v>
      </c>
      <c r="J28" s="41">
        <v>7</v>
      </c>
      <c r="K28" s="41">
        <v>4</v>
      </c>
      <c r="L28" s="43" t="s">
        <v>93</v>
      </c>
      <c r="M28" s="43">
        <v>9861</v>
      </c>
      <c r="N28" s="39">
        <v>44617</v>
      </c>
      <c r="O28" s="38" t="s">
        <v>65</v>
      </c>
      <c r="P28" s="76"/>
      <c r="Q28" s="7"/>
      <c r="R28" s="58"/>
      <c r="S28" s="34"/>
      <c r="T28" s="34"/>
    </row>
    <row r="29" spans="1:29" ht="25.35" customHeight="1">
      <c r="A29" s="37">
        <v>15</v>
      </c>
      <c r="B29" s="64">
        <v>12</v>
      </c>
      <c r="C29" s="29" t="s">
        <v>60</v>
      </c>
      <c r="D29" s="43">
        <v>1062.18</v>
      </c>
      <c r="E29" s="41">
        <v>2836.62</v>
      </c>
      <c r="F29" s="47">
        <f t="shared" si="2"/>
        <v>-0.62554730630116118</v>
      </c>
      <c r="G29" s="43">
        <v>148</v>
      </c>
      <c r="H29" s="41">
        <v>5</v>
      </c>
      <c r="I29" s="41">
        <f t="shared" ref="I29:I34" si="3">G29/H29</f>
        <v>29.6</v>
      </c>
      <c r="J29" s="41">
        <v>2</v>
      </c>
      <c r="K29" s="41">
        <v>6</v>
      </c>
      <c r="L29" s="43">
        <v>93174</v>
      </c>
      <c r="M29" s="43">
        <v>14534</v>
      </c>
      <c r="N29" s="39">
        <v>44603</v>
      </c>
      <c r="O29" s="38" t="s">
        <v>41</v>
      </c>
      <c r="P29" s="35"/>
      <c r="Q29" s="56"/>
      <c r="R29" s="56"/>
      <c r="S29" s="56"/>
      <c r="T29" s="56"/>
      <c r="W29" s="57"/>
      <c r="X29" s="58"/>
      <c r="Y29" s="57"/>
      <c r="Z29" s="7"/>
      <c r="AA29" s="58"/>
      <c r="AB29" s="34"/>
      <c r="AC29" s="34"/>
    </row>
    <row r="30" spans="1:29" ht="25.35" customHeight="1">
      <c r="A30" s="37">
        <v>16</v>
      </c>
      <c r="B30" s="63">
        <v>9</v>
      </c>
      <c r="C30" s="29" t="s">
        <v>67</v>
      </c>
      <c r="D30" s="43">
        <v>830.32</v>
      </c>
      <c r="E30" s="41">
        <v>5177.09</v>
      </c>
      <c r="F30" s="47">
        <f t="shared" si="2"/>
        <v>-0.83961646407537827</v>
      </c>
      <c r="G30" s="43">
        <v>174</v>
      </c>
      <c r="H30" s="41">
        <v>16</v>
      </c>
      <c r="I30" s="41">
        <f t="shared" si="3"/>
        <v>10.875</v>
      </c>
      <c r="J30" s="41">
        <v>5</v>
      </c>
      <c r="K30" s="41">
        <v>5</v>
      </c>
      <c r="L30" s="43">
        <v>60669.39</v>
      </c>
      <c r="M30" s="43">
        <v>12512</v>
      </c>
      <c r="N30" s="39">
        <v>44610</v>
      </c>
      <c r="O30" s="38" t="s">
        <v>68</v>
      </c>
      <c r="P30" s="35"/>
      <c r="Q30" s="56"/>
      <c r="R30" s="74"/>
      <c r="S30" s="75"/>
      <c r="T30" s="74"/>
      <c r="V30" s="57"/>
      <c r="W30" s="57"/>
      <c r="X30" s="57"/>
      <c r="Y30" s="58"/>
      <c r="Z30" s="7"/>
      <c r="AA30" s="58"/>
      <c r="AB30" s="34"/>
      <c r="AC30" s="34"/>
    </row>
    <row r="31" spans="1:29" ht="25.35" customHeight="1">
      <c r="A31" s="37">
        <v>17</v>
      </c>
      <c r="B31" s="63">
        <v>16</v>
      </c>
      <c r="C31" s="29" t="s">
        <v>61</v>
      </c>
      <c r="D31" s="43">
        <v>624.11</v>
      </c>
      <c r="E31" s="41">
        <v>1463.7500000000002</v>
      </c>
      <c r="F31" s="47">
        <f t="shared" si="2"/>
        <v>-0.57362254483347574</v>
      </c>
      <c r="G31" s="43">
        <v>88</v>
      </c>
      <c r="H31" s="41">
        <v>4</v>
      </c>
      <c r="I31" s="41">
        <f t="shared" si="3"/>
        <v>22</v>
      </c>
      <c r="J31" s="41">
        <v>2</v>
      </c>
      <c r="K31" s="41">
        <v>12</v>
      </c>
      <c r="L31" s="43">
        <v>620943.04</v>
      </c>
      <c r="M31" s="43">
        <v>87482</v>
      </c>
      <c r="N31" s="39">
        <v>44561</v>
      </c>
      <c r="O31" s="38" t="s">
        <v>62</v>
      </c>
      <c r="P31" s="35"/>
      <c r="Q31" s="56"/>
      <c r="R31" s="74"/>
      <c r="S31" s="75"/>
      <c r="T31" s="74"/>
      <c r="V31" s="57"/>
      <c r="W31" s="57"/>
      <c r="X31" s="57"/>
      <c r="Y31" s="58"/>
      <c r="Z31" s="7"/>
      <c r="AA31" s="58"/>
      <c r="AB31" s="34"/>
      <c r="AC31" s="34"/>
    </row>
    <row r="32" spans="1:29" ht="25.35" customHeight="1">
      <c r="A32" s="37">
        <v>18</v>
      </c>
      <c r="B32" s="63">
        <v>23</v>
      </c>
      <c r="C32" s="29" t="s">
        <v>94</v>
      </c>
      <c r="D32" s="43">
        <v>622.30999999999995</v>
      </c>
      <c r="E32" s="41">
        <v>299.5</v>
      </c>
      <c r="F32" s="47">
        <f t="shared" si="2"/>
        <v>1.0778297161936559</v>
      </c>
      <c r="G32" s="43">
        <v>129</v>
      </c>
      <c r="H32" s="41">
        <v>5</v>
      </c>
      <c r="I32" s="41">
        <f t="shared" si="3"/>
        <v>25.8</v>
      </c>
      <c r="J32" s="41">
        <v>3</v>
      </c>
      <c r="K32" s="41">
        <v>4</v>
      </c>
      <c r="L32" s="43">
        <v>9098</v>
      </c>
      <c r="M32" s="43">
        <v>1618</v>
      </c>
      <c r="N32" s="39">
        <v>44617</v>
      </c>
      <c r="O32" s="38" t="s">
        <v>43</v>
      </c>
      <c r="P32" s="35"/>
      <c r="Q32" s="56"/>
      <c r="R32" s="74"/>
      <c r="S32" s="75"/>
      <c r="T32" s="74"/>
      <c r="V32" s="57"/>
      <c r="W32" s="57"/>
      <c r="X32" s="57"/>
      <c r="Y32" s="58"/>
      <c r="Z32" s="7"/>
      <c r="AA32" s="58"/>
      <c r="AB32" s="34"/>
      <c r="AC32" s="34"/>
    </row>
    <row r="33" spans="1:29" ht="25.35" customHeight="1">
      <c r="A33" s="37">
        <v>19</v>
      </c>
      <c r="B33" s="63">
        <v>14</v>
      </c>
      <c r="C33" s="29" t="s">
        <v>83</v>
      </c>
      <c r="D33" s="43">
        <v>425.57</v>
      </c>
      <c r="E33" s="41">
        <v>2176.3799999999997</v>
      </c>
      <c r="F33" s="47">
        <f t="shared" si="2"/>
        <v>-0.80445969913342341</v>
      </c>
      <c r="G33" s="43">
        <v>103</v>
      </c>
      <c r="H33" s="41">
        <v>5</v>
      </c>
      <c r="I33" s="41">
        <f t="shared" si="3"/>
        <v>20.6</v>
      </c>
      <c r="J33" s="41">
        <v>4</v>
      </c>
      <c r="K33" s="41">
        <v>2</v>
      </c>
      <c r="L33" s="43">
        <v>3013.2499999999995</v>
      </c>
      <c r="M33" s="43">
        <v>537</v>
      </c>
      <c r="N33" s="39">
        <v>44631</v>
      </c>
      <c r="O33" s="38" t="s">
        <v>84</v>
      </c>
      <c r="P33" s="35"/>
      <c r="Q33" s="56"/>
      <c r="R33" s="74"/>
      <c r="S33" s="75"/>
      <c r="T33" s="74"/>
      <c r="V33" s="57"/>
      <c r="W33" s="57"/>
      <c r="X33" s="57"/>
      <c r="Y33" s="58"/>
      <c r="Z33" s="7"/>
      <c r="AA33" s="58"/>
      <c r="AB33" s="34"/>
      <c r="AC33" s="34"/>
    </row>
    <row r="34" spans="1:29" ht="25.35" customHeight="1">
      <c r="A34" s="37">
        <v>20</v>
      </c>
      <c r="B34" s="63">
        <v>17</v>
      </c>
      <c r="C34" s="29" t="s">
        <v>77</v>
      </c>
      <c r="D34" s="43">
        <v>392.77</v>
      </c>
      <c r="E34" s="41">
        <v>1080.4100000000001</v>
      </c>
      <c r="F34" s="47">
        <f t="shared" si="2"/>
        <v>-0.63646208383854286</v>
      </c>
      <c r="G34" s="43">
        <v>71</v>
      </c>
      <c r="H34" s="41">
        <v>4</v>
      </c>
      <c r="I34" s="41">
        <f t="shared" si="3"/>
        <v>17.75</v>
      </c>
      <c r="J34" s="41">
        <v>2</v>
      </c>
      <c r="K34" s="41">
        <v>11</v>
      </c>
      <c r="L34" s="43">
        <v>181665</v>
      </c>
      <c r="M34" s="43">
        <v>35562</v>
      </c>
      <c r="N34" s="39">
        <v>44568</v>
      </c>
      <c r="O34" s="38" t="s">
        <v>37</v>
      </c>
      <c r="P34" s="35"/>
      <c r="Q34" s="56"/>
      <c r="R34" s="74"/>
      <c r="S34" s="75"/>
      <c r="T34" s="74"/>
      <c r="V34" s="57"/>
      <c r="W34" s="57"/>
      <c r="X34" s="57"/>
      <c r="Y34" s="58"/>
      <c r="Z34" s="7"/>
      <c r="AA34" s="58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169002.4</v>
      </c>
      <c r="E35" s="36">
        <v>228442.95</v>
      </c>
      <c r="F35" s="55">
        <f t="shared" si="2"/>
        <v>-0.26019866229183264</v>
      </c>
      <c r="G35" s="36">
        <f>SUM(G23:G34)</f>
        <v>28066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Y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Y36" s="34"/>
      <c r="AB36" s="7"/>
    </row>
    <row r="37" spans="1:29" ht="25.35" customHeight="1">
      <c r="A37" s="37">
        <v>21</v>
      </c>
      <c r="B37" s="63">
        <v>18</v>
      </c>
      <c r="C37" s="29" t="s">
        <v>79</v>
      </c>
      <c r="D37" s="43">
        <v>295.64999999999998</v>
      </c>
      <c r="E37" s="41">
        <v>616.5</v>
      </c>
      <c r="F37" s="47">
        <f>(D37-E37)/E37</f>
        <v>-0.5204379562043796</v>
      </c>
      <c r="G37" s="43">
        <v>48</v>
      </c>
      <c r="H37" s="41">
        <v>3</v>
      </c>
      <c r="I37" s="41">
        <f>G37/H37</f>
        <v>16</v>
      </c>
      <c r="J37" s="41">
        <v>1</v>
      </c>
      <c r="K37" s="41">
        <v>6</v>
      </c>
      <c r="L37" s="43">
        <v>111523</v>
      </c>
      <c r="M37" s="43">
        <v>15651</v>
      </c>
      <c r="N37" s="39">
        <v>44603</v>
      </c>
      <c r="O37" s="38" t="s">
        <v>43</v>
      </c>
      <c r="P37" s="35"/>
      <c r="Q37" s="56"/>
      <c r="R37" s="74"/>
      <c r="S37" s="75"/>
      <c r="T37" s="74"/>
      <c r="V37" s="57"/>
      <c r="W37" s="57"/>
      <c r="X37" s="57"/>
      <c r="Y37" s="58"/>
      <c r="Z37" s="7"/>
      <c r="AA37" s="58"/>
      <c r="AB37" s="34"/>
      <c r="AC37" s="34"/>
    </row>
    <row r="38" spans="1:29" ht="25.35" customHeight="1">
      <c r="A38" s="37">
        <v>22</v>
      </c>
      <c r="B38" s="63">
        <v>22</v>
      </c>
      <c r="C38" s="29" t="s">
        <v>95</v>
      </c>
      <c r="D38" s="43">
        <v>291.27</v>
      </c>
      <c r="E38" s="41">
        <v>373.55</v>
      </c>
      <c r="F38" s="47">
        <f>(D38-E38)/E38</f>
        <v>-0.22026502476241475</v>
      </c>
      <c r="G38" s="43">
        <v>44</v>
      </c>
      <c r="H38" s="41">
        <v>3</v>
      </c>
      <c r="I38" s="41">
        <f>G38/H38</f>
        <v>14.666666666666666</v>
      </c>
      <c r="J38" s="41">
        <v>1</v>
      </c>
      <c r="K38" s="41">
        <v>5</v>
      </c>
      <c r="L38" s="43">
        <v>15268</v>
      </c>
      <c r="M38" s="43">
        <v>2309</v>
      </c>
      <c r="N38" s="39">
        <v>44610</v>
      </c>
      <c r="O38" s="38" t="s">
        <v>37</v>
      </c>
      <c r="P38" s="35"/>
      <c r="Q38" s="56"/>
      <c r="R38" s="74"/>
      <c r="S38" s="75"/>
      <c r="T38" s="74"/>
      <c r="U38" s="74"/>
      <c r="V38" s="57"/>
      <c r="W38" s="57"/>
      <c r="X38" s="57"/>
      <c r="Y38" s="58"/>
      <c r="Z38" s="7"/>
      <c r="AA38" s="58"/>
      <c r="AB38" s="34"/>
      <c r="AC38" s="34"/>
    </row>
    <row r="39" spans="1:29" ht="25.35" customHeight="1">
      <c r="A39" s="37">
        <v>23</v>
      </c>
      <c r="B39" s="44" t="s">
        <v>36</v>
      </c>
      <c r="C39" s="29" t="s">
        <v>80</v>
      </c>
      <c r="D39" s="43">
        <v>150</v>
      </c>
      <c r="E39" s="41" t="s">
        <v>36</v>
      </c>
      <c r="F39" s="41" t="s">
        <v>36</v>
      </c>
      <c r="G39" s="43">
        <v>23</v>
      </c>
      <c r="H39" s="41" t="s">
        <v>36</v>
      </c>
      <c r="I39" s="41" t="s">
        <v>36</v>
      </c>
      <c r="J39" s="41">
        <v>1</v>
      </c>
      <c r="K39" s="41">
        <v>3</v>
      </c>
      <c r="L39" s="43">
        <v>1004</v>
      </c>
      <c r="M39" s="43">
        <v>152</v>
      </c>
      <c r="N39" s="39">
        <v>44624</v>
      </c>
      <c r="O39" s="38" t="s">
        <v>81</v>
      </c>
      <c r="P39" s="35"/>
      <c r="Q39" s="56"/>
      <c r="R39" s="74"/>
      <c r="S39" s="75"/>
      <c r="T39" s="74"/>
      <c r="V39" s="57"/>
      <c r="W39" s="57"/>
      <c r="X39" s="57"/>
      <c r="Y39" s="58"/>
      <c r="Z39" s="7"/>
      <c r="AA39" s="58"/>
      <c r="AB39" s="34"/>
      <c r="AC39" s="34"/>
    </row>
    <row r="40" spans="1:29" ht="25.35" customHeight="1">
      <c r="A40" s="37">
        <v>24</v>
      </c>
      <c r="B40" s="63">
        <v>15</v>
      </c>
      <c r="C40" s="29" t="s">
        <v>96</v>
      </c>
      <c r="D40" s="43">
        <v>141.80000000000001</v>
      </c>
      <c r="E40" s="41">
        <v>1595.64</v>
      </c>
      <c r="F40" s="47">
        <f>(D40-E40)/E40</f>
        <v>-0.91113283698077263</v>
      </c>
      <c r="G40" s="43">
        <v>30</v>
      </c>
      <c r="H40" s="41">
        <v>3</v>
      </c>
      <c r="I40" s="41">
        <f>G40/H40</f>
        <v>10</v>
      </c>
      <c r="J40" s="41">
        <v>2</v>
      </c>
      <c r="K40" s="41">
        <v>6</v>
      </c>
      <c r="L40" s="43">
        <v>97917.86</v>
      </c>
      <c r="M40" s="43">
        <v>20081</v>
      </c>
      <c r="N40" s="39">
        <v>44603</v>
      </c>
      <c r="O40" s="38" t="s">
        <v>48</v>
      </c>
      <c r="P40" s="35"/>
      <c r="Q40" s="56"/>
      <c r="R40" s="74"/>
      <c r="S40" s="75"/>
      <c r="T40" s="74"/>
      <c r="V40" s="57"/>
      <c r="W40" s="57"/>
      <c r="X40" s="57"/>
      <c r="Y40" s="58"/>
      <c r="Z40" s="7"/>
      <c r="AA40" s="57"/>
      <c r="AB40" s="34"/>
      <c r="AC40" s="34"/>
    </row>
    <row r="41" spans="1:29" ht="25.35" customHeight="1">
      <c r="A41" s="37">
        <v>25</v>
      </c>
      <c r="B41" s="64" t="s">
        <v>34</v>
      </c>
      <c r="C41" s="29" t="s">
        <v>70</v>
      </c>
      <c r="D41" s="43">
        <v>135</v>
      </c>
      <c r="E41" s="41" t="s">
        <v>36</v>
      </c>
      <c r="F41" s="41" t="s">
        <v>36</v>
      </c>
      <c r="G41" s="43">
        <v>23</v>
      </c>
      <c r="H41" s="41">
        <v>3</v>
      </c>
      <c r="I41" s="41">
        <f>G41/H41</f>
        <v>7.666666666666667</v>
      </c>
      <c r="J41" s="41">
        <v>2</v>
      </c>
      <c r="K41" s="41">
        <v>1</v>
      </c>
      <c r="L41" s="43">
        <v>135</v>
      </c>
      <c r="M41" s="43">
        <v>23</v>
      </c>
      <c r="N41" s="39">
        <v>44638</v>
      </c>
      <c r="O41" s="38" t="s">
        <v>71</v>
      </c>
      <c r="P41" s="35"/>
      <c r="Q41" s="56"/>
      <c r="R41" s="56"/>
      <c r="S41" s="56"/>
      <c r="T41" s="56"/>
      <c r="U41" s="57"/>
      <c r="V41" s="57"/>
      <c r="W41" s="57"/>
      <c r="X41" s="7"/>
      <c r="Y41" s="58"/>
      <c r="Z41" s="58"/>
      <c r="AA41" s="34"/>
      <c r="AB41" s="34"/>
    </row>
    <row r="42" spans="1:29" ht="25.35" customHeight="1">
      <c r="A42" s="37">
        <v>26</v>
      </c>
      <c r="B42" s="64">
        <v>27</v>
      </c>
      <c r="C42" s="29" t="s">
        <v>66</v>
      </c>
      <c r="D42" s="43">
        <v>117</v>
      </c>
      <c r="E42" s="41">
        <v>140</v>
      </c>
      <c r="F42" s="47">
        <f>(D42-E42)/E42</f>
        <v>-0.16428571428571428</v>
      </c>
      <c r="G42" s="43">
        <v>19</v>
      </c>
      <c r="H42" s="41" t="s">
        <v>36</v>
      </c>
      <c r="I42" s="41" t="s">
        <v>36</v>
      </c>
      <c r="J42" s="41">
        <v>2</v>
      </c>
      <c r="K42" s="41">
        <v>6</v>
      </c>
      <c r="L42" s="43" t="s">
        <v>97</v>
      </c>
      <c r="M42" s="43">
        <v>2537</v>
      </c>
      <c r="N42" s="39">
        <v>44603</v>
      </c>
      <c r="O42" s="38" t="s">
        <v>65</v>
      </c>
      <c r="P42" s="35"/>
      <c r="Q42" s="56"/>
      <c r="R42" s="56"/>
      <c r="S42" s="56"/>
      <c r="T42" s="56"/>
      <c r="U42" s="57"/>
      <c r="V42" s="57"/>
      <c r="W42" s="57"/>
      <c r="X42" s="58"/>
      <c r="Y42" s="58"/>
      <c r="Z42" s="34"/>
      <c r="AA42" s="7"/>
      <c r="AB42" s="34"/>
    </row>
    <row r="43" spans="1:29" ht="25.35" customHeight="1">
      <c r="A43" s="37">
        <v>27</v>
      </c>
      <c r="B43" s="41" t="s">
        <v>36</v>
      </c>
      <c r="C43" s="29" t="s">
        <v>98</v>
      </c>
      <c r="D43" s="43">
        <v>87</v>
      </c>
      <c r="E43" s="41" t="s">
        <v>36</v>
      </c>
      <c r="F43" s="41" t="s">
        <v>36</v>
      </c>
      <c r="G43" s="43">
        <v>14</v>
      </c>
      <c r="H43" s="41">
        <v>1</v>
      </c>
      <c r="I43" s="41">
        <f>G43/H43</f>
        <v>14</v>
      </c>
      <c r="J43" s="41">
        <v>1</v>
      </c>
      <c r="K43" s="41" t="s">
        <v>36</v>
      </c>
      <c r="L43" s="43">
        <v>67236</v>
      </c>
      <c r="M43" s="43">
        <v>10331</v>
      </c>
      <c r="N43" s="39">
        <v>44582</v>
      </c>
      <c r="O43" s="38" t="s">
        <v>41</v>
      </c>
      <c r="P43" s="35"/>
      <c r="Q43" s="56"/>
      <c r="R43" s="56"/>
      <c r="S43" s="56"/>
      <c r="T43" s="56"/>
      <c r="U43" s="57"/>
      <c r="V43" s="57"/>
      <c r="W43" s="57"/>
      <c r="X43" s="58"/>
      <c r="Y43" s="58"/>
      <c r="Z43" s="34"/>
      <c r="AA43" s="7"/>
      <c r="AB43" s="34"/>
    </row>
    <row r="44" spans="1:29" ht="25.35" customHeight="1">
      <c r="A44" s="37">
        <v>28</v>
      </c>
      <c r="B44" s="65">
        <v>30</v>
      </c>
      <c r="C44" s="29" t="s">
        <v>99</v>
      </c>
      <c r="D44" s="43">
        <v>35</v>
      </c>
      <c r="E44" s="41">
        <v>28</v>
      </c>
      <c r="F44" s="47">
        <f>(D44-E44)/E44</f>
        <v>0.25</v>
      </c>
      <c r="G44" s="43">
        <v>5</v>
      </c>
      <c r="H44" s="41">
        <v>1</v>
      </c>
      <c r="I44" s="41">
        <f>G44/H44</f>
        <v>5</v>
      </c>
      <c r="J44" s="41">
        <v>1</v>
      </c>
      <c r="K44" s="41" t="s">
        <v>36</v>
      </c>
      <c r="L44" s="43">
        <v>35913</v>
      </c>
      <c r="M44" s="43">
        <v>6916</v>
      </c>
      <c r="N44" s="39">
        <v>44589</v>
      </c>
      <c r="O44" s="38" t="s">
        <v>50</v>
      </c>
      <c r="P44" s="35"/>
      <c r="Q44" s="56"/>
      <c r="R44" s="56"/>
      <c r="S44" s="56"/>
      <c r="T44" s="56"/>
      <c r="W44" s="57"/>
      <c r="X44" s="57"/>
      <c r="Y44" s="58"/>
      <c r="Z44" s="7"/>
      <c r="AA44" s="58"/>
      <c r="AB44" s="34"/>
      <c r="AC44" s="34"/>
    </row>
    <row r="45" spans="1:29" ht="25.35" customHeight="1">
      <c r="A45" s="37">
        <v>29</v>
      </c>
      <c r="B45" s="64">
        <v>21</v>
      </c>
      <c r="C45" s="29" t="s">
        <v>82</v>
      </c>
      <c r="D45" s="43">
        <v>23</v>
      </c>
      <c r="E45" s="41">
        <v>417.2</v>
      </c>
      <c r="F45" s="47">
        <f>(D45-E45)/E45</f>
        <v>-0.94487056567593475</v>
      </c>
      <c r="G45" s="43">
        <v>5</v>
      </c>
      <c r="H45" s="41">
        <v>2</v>
      </c>
      <c r="I45" s="41">
        <f>G45/H45</f>
        <v>2.5</v>
      </c>
      <c r="J45" s="41">
        <v>1</v>
      </c>
      <c r="K45" s="41">
        <v>4</v>
      </c>
      <c r="L45" s="43">
        <v>9523</v>
      </c>
      <c r="M45" s="43">
        <v>1455</v>
      </c>
      <c r="N45" s="39">
        <v>44617</v>
      </c>
      <c r="O45" s="38" t="s">
        <v>50</v>
      </c>
      <c r="P45" s="35"/>
      <c r="Q45" s="56"/>
      <c r="R45" s="56"/>
      <c r="S45" s="56"/>
      <c r="T45" s="56"/>
      <c r="U45" s="57"/>
      <c r="V45" s="57"/>
      <c r="W45" s="34"/>
      <c r="X45" s="57"/>
      <c r="Y45" s="58"/>
      <c r="AA45" s="58"/>
    </row>
    <row r="46" spans="1:29" ht="25.35" customHeight="1">
      <c r="A46" s="37">
        <v>30</v>
      </c>
      <c r="B46" s="65">
        <v>31</v>
      </c>
      <c r="C46" s="29" t="s">
        <v>100</v>
      </c>
      <c r="D46" s="43">
        <v>20.9</v>
      </c>
      <c r="E46" s="41">
        <v>26</v>
      </c>
      <c r="F46" s="47">
        <f>(D46-E46)/E46</f>
        <v>-0.19615384615384621</v>
      </c>
      <c r="G46" s="43">
        <v>5</v>
      </c>
      <c r="H46" s="41">
        <v>1</v>
      </c>
      <c r="I46" s="41">
        <f>G46/H46</f>
        <v>5</v>
      </c>
      <c r="J46" s="41">
        <v>1</v>
      </c>
      <c r="K46" s="41" t="s">
        <v>36</v>
      </c>
      <c r="L46" s="43">
        <v>11091.76</v>
      </c>
      <c r="M46" s="43">
        <v>1686</v>
      </c>
      <c r="N46" s="39">
        <v>44533</v>
      </c>
      <c r="O46" s="38" t="s">
        <v>68</v>
      </c>
      <c r="P46" s="35"/>
      <c r="Q46" s="56"/>
      <c r="R46" s="56"/>
      <c r="S46" s="56"/>
      <c r="T46" s="56"/>
      <c r="U46" s="57"/>
      <c r="V46" s="57"/>
      <c r="W46" s="57"/>
      <c r="X46" s="58"/>
      <c r="Y46" s="58"/>
      <c r="Z46" s="7"/>
      <c r="AA46" s="34"/>
      <c r="AB46" s="34"/>
    </row>
    <row r="47" spans="1:29" ht="25.35" customHeight="1">
      <c r="A47" s="14"/>
      <c r="B47" s="14"/>
      <c r="C47" s="28" t="s">
        <v>101</v>
      </c>
      <c r="D47" s="36">
        <f>SUM(D35:D46)</f>
        <v>170299.01999999996</v>
      </c>
      <c r="E47" s="36">
        <v>230549.47000000003</v>
      </c>
      <c r="F47" s="55">
        <f>(D47-E47)/E47</f>
        <v>-0.26133415097419249</v>
      </c>
      <c r="G47" s="36">
        <f t="shared" ref="G47" si="4">SUM(G35:G46)</f>
        <v>28282</v>
      </c>
      <c r="H47" s="36"/>
      <c r="I47" s="16"/>
      <c r="J47" s="15"/>
      <c r="K47" s="17"/>
      <c r="L47" s="18"/>
      <c r="M47" s="22"/>
      <c r="N47" s="19"/>
      <c r="O47" s="48"/>
    </row>
    <row r="48" spans="1:29" ht="23.1" customHeight="1">
      <c r="R48" s="35"/>
    </row>
    <row r="49" spans="18:18" ht="17.25" customHeight="1">
      <c r="R49" s="35"/>
    </row>
    <row r="50" spans="18:18" ht="20.25" customHeight="1"/>
    <row r="61" spans="18:18">
      <c r="R61" s="35"/>
    </row>
    <row r="65" spans="16:16">
      <c r="P65" s="35"/>
    </row>
    <row r="69" spans="16:16" ht="12" customHeight="1"/>
  </sheetData>
  <sortState xmlns:xlrd2="http://schemas.microsoft.com/office/spreadsheetml/2017/richdata2" ref="B13:O46">
    <sortCondition descending="1" ref="D13:D4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4E35-141C-4854-9B23-23A92C6EF127}">
  <dimension ref="A1:AC72"/>
  <sheetViews>
    <sheetView topLeftCell="A28" zoomScale="60" zoomScaleNormal="60" workbookViewId="0">
      <selection activeCell="A44" sqref="A44:XFD4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4.88671875" style="33" customWidth="1"/>
    <col min="25" max="25" width="13.6640625" style="33" customWidth="1"/>
    <col min="26" max="26" width="13.109375" style="33" customWidth="1"/>
    <col min="27" max="27" width="12.5546875" style="33" bestFit="1" customWidth="1"/>
    <col min="28" max="28" width="11" style="33" customWidth="1"/>
    <col min="29" max="16384" width="8.88671875" style="33"/>
  </cols>
  <sheetData>
    <row r="1" spans="1:29" ht="19.5" customHeight="1">
      <c r="E1" s="2" t="s">
        <v>102</v>
      </c>
      <c r="F1" s="2"/>
      <c r="G1" s="2"/>
      <c r="H1" s="2"/>
      <c r="I1" s="2"/>
    </row>
    <row r="2" spans="1:29" ht="19.5" customHeight="1">
      <c r="E2" s="2" t="s">
        <v>103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87</v>
      </c>
      <c r="E6" s="4" t="s">
        <v>104</v>
      </c>
      <c r="F6" s="129"/>
      <c r="G6" s="4" t="s">
        <v>87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AB9" s="34"/>
    </row>
    <row r="10" spans="1:29">
      <c r="A10" s="132"/>
      <c r="B10" s="132"/>
      <c r="C10" s="129"/>
      <c r="D10" s="79" t="s">
        <v>88</v>
      </c>
      <c r="E10" s="79" t="s">
        <v>105</v>
      </c>
      <c r="F10" s="129"/>
      <c r="G10" s="79" t="s">
        <v>88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9" ht="25.35" customHeight="1">
      <c r="A13" s="37">
        <v>1</v>
      </c>
      <c r="B13" s="37">
        <v>1</v>
      </c>
      <c r="C13" s="29" t="s">
        <v>44</v>
      </c>
      <c r="D13" s="43">
        <v>72075.320000000007</v>
      </c>
      <c r="E13" s="41">
        <v>86973.25</v>
      </c>
      <c r="F13" s="47">
        <f>(D13-E13)/E13</f>
        <v>-0.1712932424624812</v>
      </c>
      <c r="G13" s="43">
        <v>9726</v>
      </c>
      <c r="H13" s="41">
        <v>131</v>
      </c>
      <c r="I13" s="41">
        <f>G13/H13</f>
        <v>74.244274809160302</v>
      </c>
      <c r="J13" s="41">
        <v>17</v>
      </c>
      <c r="K13" s="41">
        <v>2</v>
      </c>
      <c r="L13" s="43">
        <v>211973</v>
      </c>
      <c r="M13" s="43">
        <v>29757</v>
      </c>
      <c r="N13" s="39">
        <v>44624</v>
      </c>
      <c r="O13" s="38" t="s">
        <v>45</v>
      </c>
      <c r="P13" s="35"/>
      <c r="Q13" s="56"/>
      <c r="R13" s="56"/>
      <c r="S13" s="56"/>
      <c r="T13" s="74"/>
      <c r="V13" s="35"/>
      <c r="W13" s="34"/>
      <c r="X13" s="35"/>
      <c r="Y13" s="34"/>
      <c r="Z13" s="7"/>
      <c r="AC13" s="34"/>
    </row>
    <row r="14" spans="1:29" ht="25.35" customHeight="1">
      <c r="A14" s="37">
        <v>2</v>
      </c>
      <c r="B14" s="37" t="s">
        <v>34</v>
      </c>
      <c r="C14" s="29" t="s">
        <v>40</v>
      </c>
      <c r="D14" s="43">
        <v>64317.81</v>
      </c>
      <c r="E14" s="41" t="s">
        <v>36</v>
      </c>
      <c r="F14" s="41" t="s">
        <v>36</v>
      </c>
      <c r="G14" s="43">
        <v>12765</v>
      </c>
      <c r="H14" s="41">
        <v>161</v>
      </c>
      <c r="I14" s="41">
        <f>G14/H14</f>
        <v>79.285714285714292</v>
      </c>
      <c r="J14" s="41">
        <v>21</v>
      </c>
      <c r="K14" s="41">
        <v>1</v>
      </c>
      <c r="L14" s="43">
        <v>65649</v>
      </c>
      <c r="M14" s="43">
        <v>13044</v>
      </c>
      <c r="N14" s="39">
        <v>44631</v>
      </c>
      <c r="O14" s="38" t="s">
        <v>41</v>
      </c>
      <c r="P14" s="35"/>
      <c r="Q14" s="56"/>
      <c r="R14" s="74"/>
      <c r="S14" s="75"/>
      <c r="T14" s="74"/>
      <c r="V14" s="57"/>
      <c r="X14" s="58"/>
      <c r="Y14" s="57"/>
      <c r="Z14" s="7"/>
      <c r="AA14" s="58"/>
      <c r="AB14" s="34"/>
      <c r="AC14" s="34"/>
    </row>
    <row r="15" spans="1:29" ht="25.35" customHeight="1">
      <c r="A15" s="37">
        <v>3</v>
      </c>
      <c r="B15" s="37">
        <v>2</v>
      </c>
      <c r="C15" s="29" t="s">
        <v>46</v>
      </c>
      <c r="D15" s="43">
        <v>21236.75</v>
      </c>
      <c r="E15" s="41">
        <v>21938.81</v>
      </c>
      <c r="F15" s="47">
        <f>(D15-E15)/E15</f>
        <v>-3.2000824110332386E-2</v>
      </c>
      <c r="G15" s="43">
        <v>3216</v>
      </c>
      <c r="H15" s="41">
        <v>71</v>
      </c>
      <c r="I15" s="41">
        <f>G15/H15</f>
        <v>45.29577464788732</v>
      </c>
      <c r="J15" s="41">
        <v>9</v>
      </c>
      <c r="K15" s="41">
        <v>4</v>
      </c>
      <c r="L15" s="43">
        <v>195325.33</v>
      </c>
      <c r="M15" s="43">
        <v>27775</v>
      </c>
      <c r="N15" s="39">
        <v>44610</v>
      </c>
      <c r="O15" s="38" t="s">
        <v>39</v>
      </c>
      <c r="P15" s="35"/>
      <c r="Q15" s="56"/>
      <c r="R15" s="74"/>
      <c r="S15" s="75"/>
      <c r="T15" s="74"/>
      <c r="V15" s="57"/>
      <c r="X15" s="58"/>
      <c r="Y15" s="57"/>
      <c r="Z15" s="7"/>
      <c r="AA15" s="58"/>
      <c r="AB15" s="34"/>
      <c r="AC15" s="34"/>
    </row>
    <row r="16" spans="1:29" ht="25.35" customHeight="1">
      <c r="A16" s="37">
        <v>4</v>
      </c>
      <c r="B16" s="37" t="s">
        <v>34</v>
      </c>
      <c r="C16" s="29" t="s">
        <v>63</v>
      </c>
      <c r="D16" s="43">
        <v>12140.61</v>
      </c>
      <c r="E16" s="41" t="s">
        <v>36</v>
      </c>
      <c r="F16" s="41" t="s">
        <v>36</v>
      </c>
      <c r="G16" s="43">
        <v>1919</v>
      </c>
      <c r="H16" s="41">
        <v>96</v>
      </c>
      <c r="I16" s="41">
        <f>G16/H16</f>
        <v>19.989583333333332</v>
      </c>
      <c r="J16" s="41">
        <v>18</v>
      </c>
      <c r="K16" s="41">
        <v>1</v>
      </c>
      <c r="L16" s="43">
        <v>18258.830000000002</v>
      </c>
      <c r="M16" s="43">
        <v>2758</v>
      </c>
      <c r="N16" s="39">
        <v>44631</v>
      </c>
      <c r="O16" s="38" t="s">
        <v>48</v>
      </c>
      <c r="P16" s="35"/>
      <c r="Q16" s="56"/>
      <c r="R16" s="74"/>
      <c r="S16" s="75"/>
      <c r="T16" s="74"/>
      <c r="V16" s="57"/>
      <c r="W16" s="34"/>
      <c r="X16" s="58"/>
      <c r="Y16" s="57"/>
      <c r="Z16" s="7"/>
      <c r="AA16" s="58"/>
      <c r="AB16" s="34"/>
      <c r="AC16" s="34"/>
    </row>
    <row r="17" spans="1:29" ht="25.35" customHeight="1">
      <c r="A17" s="37">
        <v>5</v>
      </c>
      <c r="B17" s="37">
        <v>7</v>
      </c>
      <c r="C17" s="29" t="s">
        <v>56</v>
      </c>
      <c r="D17" s="43">
        <v>9931.4500000000007</v>
      </c>
      <c r="E17" s="41">
        <v>6913.63</v>
      </c>
      <c r="F17" s="47">
        <f t="shared" ref="F17:F23" si="0">(D17-E17)/E17</f>
        <v>0.43650296588044207</v>
      </c>
      <c r="G17" s="43">
        <v>1531</v>
      </c>
      <c r="H17" s="41">
        <v>39</v>
      </c>
      <c r="I17" s="41">
        <f>G17/H17</f>
        <v>39.256410256410255</v>
      </c>
      <c r="J17" s="41">
        <v>22</v>
      </c>
      <c r="K17" s="41">
        <v>3</v>
      </c>
      <c r="L17" s="43">
        <v>32885.410000000003</v>
      </c>
      <c r="M17" s="43">
        <v>6010</v>
      </c>
      <c r="N17" s="39">
        <v>44617</v>
      </c>
      <c r="O17" s="38" t="s">
        <v>57</v>
      </c>
      <c r="P17" s="35"/>
      <c r="Q17" s="56"/>
      <c r="R17" s="74"/>
      <c r="S17" s="75"/>
      <c r="T17" s="74"/>
      <c r="V17" s="57"/>
      <c r="W17" s="35"/>
      <c r="X17" s="58"/>
      <c r="Y17" s="57"/>
      <c r="Z17" s="7"/>
      <c r="AA17" s="58"/>
      <c r="AB17" s="34"/>
      <c r="AC17" s="34"/>
    </row>
    <row r="18" spans="1:29" ht="25.35" customHeight="1">
      <c r="A18" s="37">
        <v>6</v>
      </c>
      <c r="B18" s="37">
        <v>3</v>
      </c>
      <c r="C18" s="29" t="s">
        <v>78</v>
      </c>
      <c r="D18" s="43">
        <v>8086</v>
      </c>
      <c r="E18" s="41">
        <v>15079</v>
      </c>
      <c r="F18" s="47">
        <f t="shared" si="0"/>
        <v>-0.46375754360368726</v>
      </c>
      <c r="G18" s="43">
        <v>1475</v>
      </c>
      <c r="H18" s="41" t="s">
        <v>36</v>
      </c>
      <c r="I18" s="41" t="s">
        <v>36</v>
      </c>
      <c r="J18" s="41">
        <v>9</v>
      </c>
      <c r="K18" s="41">
        <v>3</v>
      </c>
      <c r="L18" s="43">
        <v>46856</v>
      </c>
      <c r="M18" s="43">
        <v>9417</v>
      </c>
      <c r="N18" s="39">
        <v>44617</v>
      </c>
      <c r="O18" s="38" t="s">
        <v>65</v>
      </c>
      <c r="P18" s="35"/>
      <c r="Q18" s="56"/>
      <c r="R18" s="74"/>
      <c r="S18" s="75"/>
      <c r="T18" s="74"/>
      <c r="V18" s="57"/>
      <c r="W18" s="57"/>
      <c r="X18" s="58"/>
      <c r="Y18" s="57"/>
      <c r="Z18" s="7"/>
      <c r="AA18" s="58"/>
      <c r="AB18" s="34"/>
      <c r="AC18" s="34"/>
    </row>
    <row r="19" spans="1:29" ht="25.35" customHeight="1">
      <c r="A19" s="37">
        <v>7</v>
      </c>
      <c r="B19" s="37">
        <v>5</v>
      </c>
      <c r="C19" s="29" t="s">
        <v>58</v>
      </c>
      <c r="D19" s="43">
        <v>7371.46</v>
      </c>
      <c r="E19" s="41">
        <v>10275.59</v>
      </c>
      <c r="F19" s="47">
        <f>(D19-E19)/E19</f>
        <v>-0.28262416075378638</v>
      </c>
      <c r="G19" s="43">
        <v>1151</v>
      </c>
      <c r="H19" s="41">
        <v>42</v>
      </c>
      <c r="I19" s="41">
        <f>G19/H19</f>
        <v>27.404761904761905</v>
      </c>
      <c r="J19" s="41">
        <v>12</v>
      </c>
      <c r="K19" s="41">
        <v>4</v>
      </c>
      <c r="L19" s="43">
        <v>122566.27</v>
      </c>
      <c r="M19" s="43">
        <v>20322</v>
      </c>
      <c r="N19" s="39">
        <v>44610</v>
      </c>
      <c r="O19" s="38" t="s">
        <v>59</v>
      </c>
      <c r="P19" s="35"/>
      <c r="Q19" s="56"/>
      <c r="R19" s="56"/>
      <c r="S19" s="56"/>
      <c r="T19" s="56"/>
      <c r="W19" s="57"/>
      <c r="X19" s="58"/>
      <c r="Y19" s="57"/>
      <c r="Z19" s="7"/>
      <c r="AA19" s="58"/>
      <c r="AB19" s="34"/>
      <c r="AC19" s="34"/>
    </row>
    <row r="20" spans="1:29" ht="25.35" customHeight="1">
      <c r="A20" s="37">
        <v>8</v>
      </c>
      <c r="B20" s="37">
        <v>4</v>
      </c>
      <c r="C20" s="29" t="s">
        <v>90</v>
      </c>
      <c r="D20" s="43">
        <v>7025.53</v>
      </c>
      <c r="E20" s="41">
        <v>11809.8</v>
      </c>
      <c r="F20" s="47">
        <f t="shared" si="0"/>
        <v>-0.40511016274619382</v>
      </c>
      <c r="G20" s="43">
        <v>1358</v>
      </c>
      <c r="H20" s="41">
        <v>61</v>
      </c>
      <c r="I20" s="41">
        <f>G20/H20</f>
        <v>22.262295081967213</v>
      </c>
      <c r="J20" s="41">
        <v>16</v>
      </c>
      <c r="K20" s="41">
        <v>2</v>
      </c>
      <c r="L20" s="43">
        <v>21308.75</v>
      </c>
      <c r="M20" s="43">
        <v>4307</v>
      </c>
      <c r="N20" s="39">
        <v>44624</v>
      </c>
      <c r="O20" s="38" t="s">
        <v>91</v>
      </c>
      <c r="P20" s="35"/>
      <c r="Q20" s="56"/>
      <c r="R20" s="74"/>
      <c r="S20" s="75"/>
      <c r="T20" s="74"/>
      <c r="V20" s="57"/>
      <c r="W20" s="57"/>
      <c r="X20" s="58"/>
      <c r="Y20" s="57"/>
      <c r="Z20" s="7"/>
      <c r="AA20" s="58"/>
      <c r="AB20" s="34"/>
      <c r="AC20" s="34"/>
    </row>
    <row r="21" spans="1:29" ht="25.35" customHeight="1">
      <c r="A21" s="37">
        <v>9</v>
      </c>
      <c r="B21" s="37">
        <v>6</v>
      </c>
      <c r="C21" s="29" t="s">
        <v>67</v>
      </c>
      <c r="D21" s="43">
        <v>5177.09</v>
      </c>
      <c r="E21" s="41">
        <v>8143.7</v>
      </c>
      <c r="F21" s="47">
        <f t="shared" si="0"/>
        <v>-0.36428281984847177</v>
      </c>
      <c r="G21" s="43">
        <v>1004</v>
      </c>
      <c r="H21" s="41">
        <v>40</v>
      </c>
      <c r="I21" s="41">
        <f>G21/H21</f>
        <v>25.1</v>
      </c>
      <c r="J21" s="41">
        <v>10</v>
      </c>
      <c r="K21" s="41">
        <v>4</v>
      </c>
      <c r="L21" s="43">
        <v>59405.19</v>
      </c>
      <c r="M21" s="43">
        <v>12209</v>
      </c>
      <c r="N21" s="39">
        <v>44610</v>
      </c>
      <c r="O21" s="38" t="s">
        <v>68</v>
      </c>
      <c r="P21" s="76"/>
      <c r="Q21" s="56"/>
      <c r="R21" s="56"/>
      <c r="S21" s="56"/>
      <c r="T21" s="56"/>
      <c r="V21" s="57"/>
      <c r="W21" s="57"/>
      <c r="X21" s="58"/>
      <c r="Y21" s="57"/>
      <c r="Z21" s="7"/>
      <c r="AA21" s="58"/>
      <c r="AB21" s="34"/>
      <c r="AC21" s="34"/>
    </row>
    <row r="22" spans="1:29" ht="25.35" customHeight="1">
      <c r="A22" s="37">
        <v>10</v>
      </c>
      <c r="B22" s="37">
        <v>8</v>
      </c>
      <c r="C22" s="29" t="s">
        <v>89</v>
      </c>
      <c r="D22" s="43">
        <v>3941.46</v>
      </c>
      <c r="E22" s="41">
        <v>5643.24</v>
      </c>
      <c r="F22" s="47">
        <f t="shared" si="0"/>
        <v>-0.30156080549471576</v>
      </c>
      <c r="G22" s="43">
        <v>560</v>
      </c>
      <c r="H22" s="41">
        <v>22</v>
      </c>
      <c r="I22" s="41">
        <f>G22/H22</f>
        <v>25.454545454545453</v>
      </c>
      <c r="J22" s="41">
        <v>7</v>
      </c>
      <c r="K22" s="41">
        <v>3</v>
      </c>
      <c r="L22" s="43">
        <v>24812.71</v>
      </c>
      <c r="M22" s="43">
        <v>3924</v>
      </c>
      <c r="N22" s="39">
        <v>44617</v>
      </c>
      <c r="O22" s="38" t="s">
        <v>45</v>
      </c>
      <c r="P22" s="35"/>
      <c r="Q22" s="56"/>
      <c r="R22" s="74"/>
      <c r="S22" s="75"/>
      <c r="T22" s="74"/>
      <c r="V22" s="57"/>
      <c r="W22" s="57"/>
      <c r="X22" s="58"/>
      <c r="Y22" s="57"/>
      <c r="Z22" s="7"/>
      <c r="AA22" s="58"/>
      <c r="AB22" s="34"/>
      <c r="AC22" s="34"/>
    </row>
    <row r="23" spans="1:29" ht="25.35" customHeight="1">
      <c r="A23" s="14"/>
      <c r="B23" s="14"/>
      <c r="C23" s="28" t="s">
        <v>53</v>
      </c>
      <c r="D23" s="36">
        <f>SUM(D13:D22)</f>
        <v>211303.47999999998</v>
      </c>
      <c r="E23" s="36">
        <v>174887.35</v>
      </c>
      <c r="F23" s="67">
        <f t="shared" si="0"/>
        <v>0.20822620961436017</v>
      </c>
      <c r="G23" s="36">
        <f>SUM(G13:G22)</f>
        <v>34705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X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X24" s="34"/>
      <c r="AB24" s="7"/>
    </row>
    <row r="25" spans="1:29" ht="25.35" customHeight="1">
      <c r="A25" s="37">
        <v>11</v>
      </c>
      <c r="B25" s="37">
        <v>12</v>
      </c>
      <c r="C25" s="29" t="s">
        <v>54</v>
      </c>
      <c r="D25" s="43">
        <v>3654.85</v>
      </c>
      <c r="E25" s="41">
        <v>2979.6</v>
      </c>
      <c r="F25" s="47">
        <f>(D25-E25)/E25</f>
        <v>0.2266243791112901</v>
      </c>
      <c r="G25" s="43">
        <v>676</v>
      </c>
      <c r="H25" s="41">
        <v>13</v>
      </c>
      <c r="I25" s="41">
        <f>G25/H25</f>
        <v>52</v>
      </c>
      <c r="J25" s="41">
        <v>5</v>
      </c>
      <c r="K25" s="41">
        <v>16</v>
      </c>
      <c r="L25" s="43">
        <v>216370</v>
      </c>
      <c r="M25" s="43">
        <v>42967</v>
      </c>
      <c r="N25" s="39">
        <v>44526</v>
      </c>
      <c r="O25" s="38" t="s">
        <v>41</v>
      </c>
      <c r="P25" s="35"/>
      <c r="Q25" s="56"/>
      <c r="R25" s="74"/>
      <c r="S25" s="75"/>
      <c r="T25" s="74"/>
      <c r="V25" s="57"/>
      <c r="W25" s="57"/>
      <c r="X25" s="58"/>
      <c r="Y25" s="57"/>
      <c r="Z25" s="7"/>
      <c r="AA25" s="58"/>
      <c r="AB25" s="34"/>
      <c r="AC25" s="34"/>
    </row>
    <row r="26" spans="1:29" ht="25.35" customHeight="1">
      <c r="A26" s="37">
        <v>12</v>
      </c>
      <c r="B26" s="37">
        <v>11</v>
      </c>
      <c r="C26" s="29" t="s">
        <v>60</v>
      </c>
      <c r="D26" s="43">
        <v>2836.62</v>
      </c>
      <c r="E26" s="41">
        <v>3120.68</v>
      </c>
      <c r="F26" s="47">
        <f>(D26-E26)/E26</f>
        <v>-9.1025033005626962E-2</v>
      </c>
      <c r="G26" s="43">
        <v>412</v>
      </c>
      <c r="H26" s="41">
        <v>17</v>
      </c>
      <c r="I26" s="41">
        <f>G26/H26</f>
        <v>24.235294117647058</v>
      </c>
      <c r="J26" s="41">
        <v>5</v>
      </c>
      <c r="K26" s="41">
        <v>5</v>
      </c>
      <c r="L26" s="43">
        <v>91185</v>
      </c>
      <c r="M26" s="43">
        <v>14202</v>
      </c>
      <c r="N26" s="39">
        <v>44603</v>
      </c>
      <c r="O26" s="38" t="s">
        <v>41</v>
      </c>
      <c r="P26" s="35"/>
      <c r="Q26" s="56"/>
      <c r="R26" s="74"/>
      <c r="S26" s="75"/>
      <c r="T26" s="74"/>
      <c r="V26" s="57"/>
      <c r="W26" s="57"/>
      <c r="X26" s="58"/>
      <c r="Y26" s="57"/>
      <c r="Z26" s="7"/>
      <c r="AA26" s="58"/>
      <c r="AB26" s="34"/>
      <c r="AC26" s="34"/>
    </row>
    <row r="27" spans="1:29" ht="25.35" customHeight="1">
      <c r="A27" s="37">
        <v>13</v>
      </c>
      <c r="B27" s="37">
        <v>10</v>
      </c>
      <c r="C27" s="29" t="s">
        <v>92</v>
      </c>
      <c r="D27" s="43">
        <v>2604.3200000000002</v>
      </c>
      <c r="E27" s="41">
        <v>3752.01</v>
      </c>
      <c r="F27" s="47">
        <f>(D27-E27)/E27</f>
        <v>-0.30588671138936196</v>
      </c>
      <c r="G27" s="43">
        <v>363</v>
      </c>
      <c r="H27" s="41">
        <v>13</v>
      </c>
      <c r="I27" s="41">
        <f>G27/H27</f>
        <v>27.923076923076923</v>
      </c>
      <c r="J27" s="41">
        <v>4</v>
      </c>
      <c r="K27" s="41">
        <v>6</v>
      </c>
      <c r="L27" s="43">
        <v>150613.37</v>
      </c>
      <c r="M27" s="43">
        <v>21019</v>
      </c>
      <c r="N27" s="39">
        <v>44596</v>
      </c>
      <c r="O27" s="38" t="s">
        <v>48</v>
      </c>
      <c r="P27" s="35"/>
      <c r="Q27" s="56"/>
      <c r="R27" s="74"/>
      <c r="S27" s="75"/>
      <c r="T27" s="74"/>
      <c r="V27" s="57"/>
      <c r="W27" s="57"/>
      <c r="X27" s="58"/>
      <c r="Y27" s="57"/>
      <c r="Z27" s="7"/>
      <c r="AA27" s="58"/>
      <c r="AB27" s="34"/>
      <c r="AC27" s="34"/>
    </row>
    <row r="28" spans="1:29" ht="25.35" customHeight="1">
      <c r="A28" s="37">
        <v>14</v>
      </c>
      <c r="B28" s="37" t="s">
        <v>34</v>
      </c>
      <c r="C28" s="29" t="s">
        <v>83</v>
      </c>
      <c r="D28" s="43">
        <v>2176.3799999999997</v>
      </c>
      <c r="E28" s="41" t="s">
        <v>36</v>
      </c>
      <c r="F28" s="41" t="s">
        <v>36</v>
      </c>
      <c r="G28" s="43">
        <v>364</v>
      </c>
      <c r="H28" s="41">
        <v>35</v>
      </c>
      <c r="I28" s="41">
        <f>G28/H28</f>
        <v>10.4</v>
      </c>
      <c r="J28" s="41">
        <v>12</v>
      </c>
      <c r="K28" s="41">
        <v>1</v>
      </c>
      <c r="L28" s="43">
        <v>2176.3799999999997</v>
      </c>
      <c r="M28" s="43">
        <v>364</v>
      </c>
      <c r="N28" s="39">
        <v>44631</v>
      </c>
      <c r="O28" s="38" t="s">
        <v>84</v>
      </c>
      <c r="P28" s="35"/>
      <c r="Q28" s="56"/>
      <c r="R28" s="74"/>
      <c r="S28" s="75"/>
      <c r="T28" s="74"/>
      <c r="V28" s="57"/>
      <c r="W28" s="57"/>
      <c r="X28" s="58"/>
      <c r="Y28" s="57"/>
      <c r="Z28" s="7"/>
      <c r="AA28" s="58"/>
      <c r="AB28" s="34"/>
      <c r="AC28" s="34"/>
    </row>
    <row r="29" spans="1:29" ht="25.35" customHeight="1">
      <c r="A29" s="37">
        <v>15</v>
      </c>
      <c r="B29" s="37">
        <v>9</v>
      </c>
      <c r="C29" s="29" t="s">
        <v>96</v>
      </c>
      <c r="D29" s="43">
        <v>1595.64</v>
      </c>
      <c r="E29" s="41">
        <v>4358.32</v>
      </c>
      <c r="F29" s="47">
        <f t="shared" ref="F29:F35" si="1">(D29-E29)/E29</f>
        <v>-0.63388645166027269</v>
      </c>
      <c r="G29" s="43">
        <v>309</v>
      </c>
      <c r="H29" s="41">
        <v>16</v>
      </c>
      <c r="I29" s="41">
        <f>G29/H29</f>
        <v>19.3125</v>
      </c>
      <c r="J29" s="41">
        <v>5</v>
      </c>
      <c r="K29" s="41">
        <v>5</v>
      </c>
      <c r="L29" s="43">
        <v>97538.69</v>
      </c>
      <c r="M29" s="43">
        <v>19986</v>
      </c>
      <c r="N29" s="39">
        <v>44603</v>
      </c>
      <c r="O29" s="38" t="s">
        <v>48</v>
      </c>
      <c r="P29" s="35"/>
      <c r="Q29" s="56"/>
      <c r="R29" s="74"/>
      <c r="S29" s="75"/>
      <c r="T29" s="74"/>
      <c r="V29" s="57"/>
      <c r="W29" s="57"/>
      <c r="X29" s="58"/>
      <c r="Y29" s="57"/>
      <c r="Z29" s="7"/>
      <c r="AA29" s="58"/>
      <c r="AB29" s="34"/>
      <c r="AC29" s="34"/>
    </row>
    <row r="30" spans="1:29" ht="25.35" customHeight="1">
      <c r="A30" s="37">
        <v>16</v>
      </c>
      <c r="B30" s="37">
        <v>18</v>
      </c>
      <c r="C30" s="29" t="s">
        <v>61</v>
      </c>
      <c r="D30" s="43">
        <v>1463.7500000000002</v>
      </c>
      <c r="E30" s="41">
        <v>873.83</v>
      </c>
      <c r="F30" s="47">
        <f t="shared" si="1"/>
        <v>0.67509698682810171</v>
      </c>
      <c r="G30" s="43">
        <v>227</v>
      </c>
      <c r="H30" s="41" t="s">
        <v>36</v>
      </c>
      <c r="I30" s="41" t="s">
        <v>36</v>
      </c>
      <c r="J30" s="41">
        <v>6</v>
      </c>
      <c r="K30" s="41">
        <v>11</v>
      </c>
      <c r="L30" s="43">
        <v>619562.59</v>
      </c>
      <c r="M30" s="43">
        <v>87289</v>
      </c>
      <c r="N30" s="39">
        <v>44561</v>
      </c>
      <c r="O30" s="38" t="s">
        <v>62</v>
      </c>
      <c r="P30" s="35"/>
      <c r="Q30" s="56"/>
      <c r="R30" s="74"/>
      <c r="S30" s="75"/>
      <c r="T30" s="74"/>
      <c r="U30" s="74"/>
      <c r="V30" s="57"/>
      <c r="W30" s="57"/>
      <c r="X30" s="58"/>
      <c r="Y30" s="57"/>
      <c r="Z30" s="7"/>
      <c r="AA30" s="58"/>
      <c r="AB30" s="34"/>
      <c r="AC30" s="34"/>
    </row>
    <row r="31" spans="1:29" ht="25.35" customHeight="1">
      <c r="A31" s="37">
        <v>17</v>
      </c>
      <c r="B31" s="37">
        <v>14</v>
      </c>
      <c r="C31" s="29" t="s">
        <v>77</v>
      </c>
      <c r="D31" s="43">
        <v>1080.4100000000001</v>
      </c>
      <c r="E31" s="41">
        <v>1532.26</v>
      </c>
      <c r="F31" s="47">
        <f t="shared" si="1"/>
        <v>-0.29489120645321282</v>
      </c>
      <c r="G31" s="43">
        <v>199</v>
      </c>
      <c r="H31" s="41">
        <v>5</v>
      </c>
      <c r="I31" s="41">
        <f>G31/H31</f>
        <v>39.799999999999997</v>
      </c>
      <c r="J31" s="41">
        <v>2</v>
      </c>
      <c r="K31" s="41">
        <v>10</v>
      </c>
      <c r="L31" s="43">
        <v>181168</v>
      </c>
      <c r="M31" s="43">
        <v>35467</v>
      </c>
      <c r="N31" s="39">
        <v>44568</v>
      </c>
      <c r="O31" s="38" t="s">
        <v>37</v>
      </c>
      <c r="P31" s="35"/>
      <c r="Q31" s="56"/>
      <c r="R31" s="74"/>
      <c r="S31" s="75"/>
      <c r="T31" s="74"/>
      <c r="V31" s="57"/>
      <c r="W31" s="57"/>
      <c r="X31" s="58"/>
      <c r="Y31" s="57"/>
      <c r="Z31" s="7"/>
      <c r="AA31" s="58"/>
      <c r="AB31" s="34"/>
      <c r="AC31" s="34"/>
    </row>
    <row r="32" spans="1:29" ht="25.35" customHeight="1">
      <c r="A32" s="37">
        <v>18</v>
      </c>
      <c r="B32" s="37">
        <v>13</v>
      </c>
      <c r="C32" s="29" t="s">
        <v>79</v>
      </c>
      <c r="D32" s="43">
        <v>616.5</v>
      </c>
      <c r="E32" s="41">
        <v>1617.97</v>
      </c>
      <c r="F32" s="47">
        <f t="shared" si="1"/>
        <v>-0.61896697713801863</v>
      </c>
      <c r="G32" s="43">
        <v>90</v>
      </c>
      <c r="H32" s="41">
        <v>4</v>
      </c>
      <c r="I32" s="41">
        <f>G32/H32</f>
        <v>22.5</v>
      </c>
      <c r="J32" s="41">
        <v>2</v>
      </c>
      <c r="K32" s="41">
        <v>5</v>
      </c>
      <c r="L32" s="43">
        <v>111134</v>
      </c>
      <c r="M32" s="43">
        <v>15589</v>
      </c>
      <c r="N32" s="39">
        <v>44603</v>
      </c>
      <c r="O32" s="38" t="s">
        <v>43</v>
      </c>
      <c r="P32" s="35"/>
      <c r="Q32" s="56"/>
      <c r="R32" s="74"/>
      <c r="S32" s="75"/>
      <c r="T32" s="74"/>
      <c r="V32" s="57"/>
      <c r="W32" s="57"/>
      <c r="X32" s="58"/>
      <c r="Y32" s="57"/>
      <c r="Z32" s="7"/>
      <c r="AA32" s="57"/>
      <c r="AB32" s="34"/>
      <c r="AC32" s="34"/>
    </row>
    <row r="33" spans="1:29" ht="25.35" customHeight="1">
      <c r="A33" s="37">
        <v>19</v>
      </c>
      <c r="B33" s="37">
        <v>22</v>
      </c>
      <c r="C33" s="29" t="s">
        <v>106</v>
      </c>
      <c r="D33" s="43">
        <v>570</v>
      </c>
      <c r="E33" s="41">
        <v>311</v>
      </c>
      <c r="F33" s="47">
        <f t="shared" si="1"/>
        <v>0.83279742765273312</v>
      </c>
      <c r="G33" s="43">
        <v>102</v>
      </c>
      <c r="H33" s="41" t="s">
        <v>36</v>
      </c>
      <c r="I33" s="41" t="s">
        <v>36</v>
      </c>
      <c r="J33" s="41">
        <v>4</v>
      </c>
      <c r="K33" s="41">
        <v>9</v>
      </c>
      <c r="L33" s="43">
        <v>51012</v>
      </c>
      <c r="M33" s="43">
        <v>8998</v>
      </c>
      <c r="N33" s="39">
        <v>44575</v>
      </c>
      <c r="O33" s="38" t="s">
        <v>65</v>
      </c>
      <c r="P33" s="35"/>
      <c r="Q33" s="56"/>
      <c r="R33" s="56"/>
      <c r="S33" s="56"/>
      <c r="T33" s="56"/>
      <c r="V33" s="35"/>
      <c r="W33" s="57"/>
      <c r="X33" s="58"/>
      <c r="Y33" s="57"/>
      <c r="Z33" s="7"/>
      <c r="AA33" s="58"/>
      <c r="AB33" s="34"/>
      <c r="AC33" s="34"/>
    </row>
    <row r="34" spans="1:29" ht="25.35" customHeight="1">
      <c r="A34" s="37">
        <v>20</v>
      </c>
      <c r="B34" s="61">
        <v>16</v>
      </c>
      <c r="C34" s="29" t="s">
        <v>64</v>
      </c>
      <c r="D34" s="43">
        <v>541</v>
      </c>
      <c r="E34" s="41">
        <v>1139</v>
      </c>
      <c r="F34" s="47">
        <f t="shared" si="1"/>
        <v>-0.52502194907813871</v>
      </c>
      <c r="G34" s="43">
        <v>93</v>
      </c>
      <c r="H34" s="41" t="s">
        <v>36</v>
      </c>
      <c r="I34" s="41" t="s">
        <v>36</v>
      </c>
      <c r="J34" s="41">
        <v>2</v>
      </c>
      <c r="K34" s="41">
        <v>6</v>
      </c>
      <c r="L34" s="43">
        <v>46385</v>
      </c>
      <c r="M34" s="43">
        <v>9366</v>
      </c>
      <c r="N34" s="39">
        <v>44596</v>
      </c>
      <c r="O34" s="38" t="s">
        <v>65</v>
      </c>
      <c r="P34" s="35"/>
      <c r="Q34" s="56"/>
      <c r="R34" s="56"/>
      <c r="S34" s="56"/>
      <c r="T34" s="56"/>
      <c r="U34" s="57"/>
      <c r="V34" s="57"/>
      <c r="W34" s="57"/>
      <c r="X34" s="58"/>
      <c r="Y34" s="7"/>
      <c r="Z34" s="58"/>
      <c r="AA34" s="34"/>
      <c r="AB34" s="34"/>
    </row>
    <row r="35" spans="1:29" ht="25.35" customHeight="1">
      <c r="A35" s="14"/>
      <c r="B35" s="14"/>
      <c r="C35" s="28" t="s">
        <v>69</v>
      </c>
      <c r="D35" s="36">
        <f>SUM(D23:D34)</f>
        <v>228442.95</v>
      </c>
      <c r="E35" s="36">
        <v>189549.69000000003</v>
      </c>
      <c r="F35" s="67">
        <f t="shared" si="1"/>
        <v>0.20518767400780225</v>
      </c>
      <c r="G35" s="36">
        <f>SUM(G23:G34)</f>
        <v>37540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X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X36" s="34"/>
      <c r="AB36" s="7"/>
    </row>
    <row r="37" spans="1:29" ht="25.35" customHeight="1">
      <c r="A37" s="37">
        <v>21</v>
      </c>
      <c r="B37" s="61">
        <v>17</v>
      </c>
      <c r="C37" s="29" t="s">
        <v>82</v>
      </c>
      <c r="D37" s="43">
        <v>417.2</v>
      </c>
      <c r="E37" s="41">
        <v>1017.67</v>
      </c>
      <c r="F37" s="47">
        <f>(D37-E37)/E37</f>
        <v>-0.59004392386530025</v>
      </c>
      <c r="G37" s="43">
        <v>58</v>
      </c>
      <c r="H37" s="41">
        <v>4</v>
      </c>
      <c r="I37" s="41">
        <f>G37/H37</f>
        <v>14.5</v>
      </c>
      <c r="J37" s="41">
        <v>3</v>
      </c>
      <c r="K37" s="41">
        <v>3</v>
      </c>
      <c r="L37" s="43">
        <v>9372</v>
      </c>
      <c r="M37" s="43">
        <v>1431</v>
      </c>
      <c r="N37" s="39">
        <v>44617</v>
      </c>
      <c r="O37" s="38" t="s">
        <v>50</v>
      </c>
      <c r="P37" s="35"/>
      <c r="Q37" s="56"/>
      <c r="R37" s="56"/>
      <c r="S37" s="56"/>
      <c r="T37" s="56"/>
      <c r="U37" s="57"/>
      <c r="V37" s="57"/>
      <c r="W37" s="57"/>
      <c r="X37" s="58"/>
      <c r="Y37" s="7"/>
      <c r="Z37" s="58"/>
      <c r="AA37" s="34"/>
      <c r="AB37" s="34"/>
    </row>
    <row r="38" spans="1:29" ht="25.35" customHeight="1">
      <c r="A38" s="37">
        <v>22</v>
      </c>
      <c r="B38" s="61">
        <v>19</v>
      </c>
      <c r="C38" s="29" t="s">
        <v>95</v>
      </c>
      <c r="D38" s="43">
        <v>373.55</v>
      </c>
      <c r="E38" s="41">
        <v>597.63</v>
      </c>
      <c r="F38" s="47">
        <f>(D38-E38)/E38</f>
        <v>-0.37494771012164713</v>
      </c>
      <c r="G38" s="43">
        <v>54</v>
      </c>
      <c r="H38" s="41">
        <v>3</v>
      </c>
      <c r="I38" s="41">
        <f>G38/H38</f>
        <v>18</v>
      </c>
      <c r="J38" s="41">
        <v>1</v>
      </c>
      <c r="K38" s="41">
        <v>4</v>
      </c>
      <c r="L38" s="43">
        <v>14788</v>
      </c>
      <c r="M38" s="43">
        <v>2224</v>
      </c>
      <c r="N38" s="39">
        <v>44610</v>
      </c>
      <c r="O38" s="38" t="s">
        <v>37</v>
      </c>
      <c r="P38" s="35"/>
      <c r="Q38" s="56"/>
      <c r="R38" s="56"/>
      <c r="S38" s="56"/>
      <c r="T38" s="56"/>
      <c r="U38" s="57"/>
      <c r="V38" s="57"/>
      <c r="W38" s="57"/>
      <c r="X38" s="58"/>
      <c r="Y38" s="58"/>
      <c r="Z38" s="34"/>
      <c r="AA38" s="7"/>
      <c r="AB38" s="34"/>
    </row>
    <row r="39" spans="1:29" ht="25.35" customHeight="1">
      <c r="A39" s="37">
        <v>23</v>
      </c>
      <c r="B39" s="61">
        <v>15</v>
      </c>
      <c r="C39" s="29" t="s">
        <v>94</v>
      </c>
      <c r="D39" s="43">
        <v>299.5</v>
      </c>
      <c r="E39" s="41">
        <v>1308.47</v>
      </c>
      <c r="F39" s="47">
        <f>(D39-E39)/E39</f>
        <v>-0.77110671241984918</v>
      </c>
      <c r="G39" s="43">
        <v>67</v>
      </c>
      <c r="H39" s="41">
        <v>3</v>
      </c>
      <c r="I39" s="41">
        <f>G39/H39</f>
        <v>22.333333333333332</v>
      </c>
      <c r="J39" s="41">
        <v>3</v>
      </c>
      <c r="K39" s="41">
        <v>3</v>
      </c>
      <c r="L39" s="43">
        <v>8190</v>
      </c>
      <c r="M39" s="43">
        <v>1419</v>
      </c>
      <c r="N39" s="39">
        <v>44617</v>
      </c>
      <c r="O39" s="38" t="s">
        <v>43</v>
      </c>
      <c r="P39" s="35"/>
      <c r="Q39" s="56"/>
      <c r="R39" s="56"/>
      <c r="S39" s="56"/>
      <c r="T39" s="56"/>
      <c r="U39" s="57"/>
      <c r="V39" s="57"/>
      <c r="W39" s="57"/>
      <c r="X39" s="58"/>
      <c r="Y39" s="58"/>
      <c r="Z39" s="34"/>
      <c r="AA39" s="7"/>
      <c r="AB39" s="34"/>
    </row>
    <row r="40" spans="1:29" ht="25.35" customHeight="1">
      <c r="A40" s="37">
        <v>24</v>
      </c>
      <c r="B40" s="37">
        <v>24</v>
      </c>
      <c r="C40" s="29" t="s">
        <v>107</v>
      </c>
      <c r="D40" s="43">
        <v>247</v>
      </c>
      <c r="E40" s="41">
        <v>240.8</v>
      </c>
      <c r="F40" s="47">
        <f>(D40-E40)/E40</f>
        <v>2.5747508305647791E-2</v>
      </c>
      <c r="G40" s="43">
        <v>34</v>
      </c>
      <c r="H40" s="41" t="s">
        <v>36</v>
      </c>
      <c r="I40" s="41" t="s">
        <v>36</v>
      </c>
      <c r="J40" s="41" t="s">
        <v>36</v>
      </c>
      <c r="K40" s="41">
        <v>2</v>
      </c>
      <c r="L40" s="43">
        <v>861.9</v>
      </c>
      <c r="M40" s="43">
        <v>115</v>
      </c>
      <c r="N40" s="39">
        <v>44624</v>
      </c>
      <c r="O40" s="38" t="s">
        <v>108</v>
      </c>
      <c r="P40" s="35"/>
      <c r="Q40" s="56"/>
      <c r="R40" s="56"/>
      <c r="S40" s="56"/>
      <c r="T40" s="56"/>
      <c r="V40" s="35"/>
      <c r="W40" s="57"/>
      <c r="X40" s="58"/>
      <c r="Y40" s="57"/>
      <c r="Z40" s="7"/>
      <c r="AA40" s="58"/>
      <c r="AB40" s="34"/>
      <c r="AC40" s="34"/>
    </row>
    <row r="41" spans="1:29" ht="25.35" customHeight="1">
      <c r="A41" s="37">
        <v>25</v>
      </c>
      <c r="B41" s="37">
        <v>20</v>
      </c>
      <c r="C41" s="29" t="s">
        <v>109</v>
      </c>
      <c r="D41" s="43">
        <v>242.32</v>
      </c>
      <c r="E41" s="41">
        <v>475.23</v>
      </c>
      <c r="F41" s="47">
        <f>(D41-E41)/E41</f>
        <v>-0.49009953075352991</v>
      </c>
      <c r="G41" s="43">
        <v>34</v>
      </c>
      <c r="H41" s="41">
        <v>1</v>
      </c>
      <c r="I41" s="41">
        <f>G41/H41</f>
        <v>34</v>
      </c>
      <c r="J41" s="41">
        <v>1</v>
      </c>
      <c r="K41" s="41">
        <v>13</v>
      </c>
      <c r="L41" s="43">
        <v>797335.35</v>
      </c>
      <c r="M41" s="43">
        <v>115903</v>
      </c>
      <c r="N41" s="39">
        <v>44547</v>
      </c>
      <c r="O41" s="38" t="s">
        <v>39</v>
      </c>
      <c r="P41" s="35"/>
      <c r="Q41" s="56"/>
      <c r="R41" s="56"/>
      <c r="S41" s="75"/>
      <c r="T41" s="56"/>
      <c r="V41" s="35"/>
      <c r="W41" s="57"/>
      <c r="X41" s="58"/>
      <c r="Y41" s="57"/>
      <c r="Z41" s="7"/>
      <c r="AA41" s="58"/>
      <c r="AB41" s="34"/>
      <c r="AC41" s="34"/>
    </row>
    <row r="42" spans="1:29" ht="25.35" customHeight="1">
      <c r="A42" s="37">
        <v>26</v>
      </c>
      <c r="B42" s="44" t="s">
        <v>36</v>
      </c>
      <c r="C42" s="52" t="s">
        <v>110</v>
      </c>
      <c r="D42" s="43">
        <v>196</v>
      </c>
      <c r="E42" s="41" t="s">
        <v>36</v>
      </c>
      <c r="F42" s="41" t="s">
        <v>36</v>
      </c>
      <c r="G42" s="43">
        <v>35</v>
      </c>
      <c r="H42" s="41">
        <v>2</v>
      </c>
      <c r="I42" s="41">
        <f>G42/H42</f>
        <v>17.5</v>
      </c>
      <c r="J42" s="41">
        <v>1</v>
      </c>
      <c r="K42" s="41" t="s">
        <v>36</v>
      </c>
      <c r="L42" s="43">
        <v>24844</v>
      </c>
      <c r="M42" s="43">
        <v>4412</v>
      </c>
      <c r="N42" s="39">
        <v>44323</v>
      </c>
      <c r="O42" s="38" t="s">
        <v>41</v>
      </c>
      <c r="P42" s="35"/>
      <c r="Q42" s="56"/>
      <c r="R42" s="56"/>
      <c r="S42" s="56"/>
      <c r="T42" s="56"/>
      <c r="W42" s="57"/>
      <c r="X42" s="58"/>
      <c r="Y42" s="57"/>
      <c r="Z42" s="7"/>
      <c r="AA42" s="58"/>
      <c r="AB42" s="34"/>
      <c r="AC42" s="34"/>
    </row>
    <row r="43" spans="1:29" ht="25.35" customHeight="1">
      <c r="A43" s="37">
        <v>27</v>
      </c>
      <c r="B43" s="37">
        <v>25</v>
      </c>
      <c r="C43" s="29" t="s">
        <v>66</v>
      </c>
      <c r="D43" s="43">
        <v>140</v>
      </c>
      <c r="E43" s="41">
        <v>183</v>
      </c>
      <c r="F43" s="47">
        <f>(D43-E43)/E43</f>
        <v>-0.23497267759562843</v>
      </c>
      <c r="G43" s="43">
        <v>22</v>
      </c>
      <c r="H43" s="41" t="s">
        <v>36</v>
      </c>
      <c r="I43" s="41" t="s">
        <v>36</v>
      </c>
      <c r="J43" s="41">
        <v>3</v>
      </c>
      <c r="K43" s="41">
        <v>5</v>
      </c>
      <c r="L43" s="43">
        <v>15361</v>
      </c>
      <c r="M43" s="43">
        <v>2506</v>
      </c>
      <c r="N43" s="39">
        <v>44603</v>
      </c>
      <c r="O43" s="38" t="s">
        <v>65</v>
      </c>
      <c r="P43" s="35"/>
      <c r="Q43" s="56"/>
      <c r="R43" s="56"/>
      <c r="S43" s="56"/>
      <c r="T43" s="56"/>
      <c r="W43" s="57"/>
      <c r="X43" s="58"/>
      <c r="Y43" s="57"/>
      <c r="Z43" s="7"/>
      <c r="AA43" s="58"/>
      <c r="AB43" s="34"/>
      <c r="AC43" s="34"/>
    </row>
    <row r="44" spans="1:29" ht="25.35" customHeight="1">
      <c r="A44" s="37">
        <v>28</v>
      </c>
      <c r="B44" s="37">
        <v>23</v>
      </c>
      <c r="C44" s="29" t="s">
        <v>111</v>
      </c>
      <c r="D44" s="43">
        <v>82.95</v>
      </c>
      <c r="E44" s="41">
        <v>263.39999999999998</v>
      </c>
      <c r="F44" s="47">
        <f>(D44-E44)/E44</f>
        <v>-0.68507972665148065</v>
      </c>
      <c r="G44" s="43">
        <v>15</v>
      </c>
      <c r="H44" s="41">
        <v>1</v>
      </c>
      <c r="I44" s="41">
        <f>G44/H44</f>
        <v>15</v>
      </c>
      <c r="J44" s="41">
        <v>1</v>
      </c>
      <c r="K44" s="41">
        <v>12</v>
      </c>
      <c r="L44" s="43">
        <v>317161</v>
      </c>
      <c r="M44" s="43">
        <v>64360</v>
      </c>
      <c r="N44" s="39">
        <v>44554</v>
      </c>
      <c r="O44" s="38" t="s">
        <v>43</v>
      </c>
      <c r="P44" s="35"/>
      <c r="Q44" s="56"/>
      <c r="R44" s="56"/>
      <c r="S44" s="56"/>
      <c r="T44" s="56"/>
      <c r="W44" s="57"/>
      <c r="X44" s="58"/>
      <c r="Y44" s="57"/>
      <c r="Z44" s="7"/>
      <c r="AA44" s="58"/>
      <c r="AB44" s="34"/>
      <c r="AC44" s="34"/>
    </row>
    <row r="45" spans="1:29" ht="25.35" customHeight="1">
      <c r="A45" s="37">
        <v>29</v>
      </c>
      <c r="B45" s="41" t="s">
        <v>36</v>
      </c>
      <c r="C45" s="29" t="s">
        <v>112</v>
      </c>
      <c r="D45" s="43">
        <v>54</v>
      </c>
      <c r="E45" s="41" t="s">
        <v>36</v>
      </c>
      <c r="F45" s="41" t="s">
        <v>36</v>
      </c>
      <c r="G45" s="43">
        <v>10</v>
      </c>
      <c r="H45" s="41">
        <v>1</v>
      </c>
      <c r="I45" s="41">
        <f>G45/H45</f>
        <v>10</v>
      </c>
      <c r="J45" s="41">
        <v>1</v>
      </c>
      <c r="K45" s="41" t="s">
        <v>36</v>
      </c>
      <c r="L45" s="43">
        <v>639218</v>
      </c>
      <c r="M45" s="43">
        <v>92155</v>
      </c>
      <c r="N45" s="39">
        <v>44526</v>
      </c>
      <c r="O45" s="38" t="s">
        <v>43</v>
      </c>
      <c r="P45" s="35"/>
      <c r="Q45" s="56"/>
      <c r="R45" s="56"/>
      <c r="S45" s="56"/>
      <c r="T45" s="56"/>
      <c r="U45" s="56"/>
      <c r="V45" s="57"/>
      <c r="W45" s="57"/>
      <c r="X45" s="34"/>
      <c r="Y45" s="7"/>
      <c r="Z45" s="58"/>
      <c r="AA45" s="58"/>
    </row>
    <row r="46" spans="1:29" ht="25.35" customHeight="1">
      <c r="A46" s="37">
        <v>30</v>
      </c>
      <c r="B46" s="41" t="s">
        <v>36</v>
      </c>
      <c r="C46" s="29" t="s">
        <v>99</v>
      </c>
      <c r="D46" s="43">
        <v>28</v>
      </c>
      <c r="E46" s="41" t="s">
        <v>36</v>
      </c>
      <c r="F46" s="41" t="s">
        <v>36</v>
      </c>
      <c r="G46" s="43">
        <v>4</v>
      </c>
      <c r="H46" s="41">
        <v>1</v>
      </c>
      <c r="I46" s="41">
        <f>G46/H46</f>
        <v>4</v>
      </c>
      <c r="J46" s="41">
        <v>1</v>
      </c>
      <c r="K46" s="41" t="s">
        <v>36</v>
      </c>
      <c r="L46" s="43">
        <v>35878</v>
      </c>
      <c r="M46" s="43">
        <v>6911</v>
      </c>
      <c r="N46" s="39">
        <v>44589</v>
      </c>
      <c r="O46" s="38" t="s">
        <v>50</v>
      </c>
      <c r="P46" s="35"/>
      <c r="Q46" s="56"/>
      <c r="R46" s="56"/>
      <c r="S46" s="56"/>
      <c r="T46" s="56"/>
      <c r="U46" s="57"/>
      <c r="V46" s="57"/>
      <c r="W46" s="34"/>
      <c r="X46" s="58"/>
      <c r="Y46" s="57"/>
      <c r="AA46" s="58"/>
    </row>
    <row r="47" spans="1:29" ht="25.35" customHeight="1">
      <c r="A47" s="14"/>
      <c r="B47" s="14"/>
      <c r="C47" s="28" t="s">
        <v>69</v>
      </c>
      <c r="D47" s="36">
        <f>SUM(D35:D46)</f>
        <v>230523.47000000003</v>
      </c>
      <c r="E47" s="36">
        <v>191247.89</v>
      </c>
      <c r="F47" s="67">
        <f>(D47-E47)/E47</f>
        <v>0.20536477552771962</v>
      </c>
      <c r="G47" s="36">
        <f>SUM(G35:G46)</f>
        <v>37873</v>
      </c>
      <c r="H47" s="36"/>
      <c r="I47" s="16"/>
      <c r="J47" s="15"/>
      <c r="K47" s="17"/>
      <c r="L47" s="18"/>
      <c r="M47" s="22"/>
      <c r="N47" s="19"/>
      <c r="O47" s="48"/>
      <c r="P47" s="35"/>
      <c r="W47" s="26"/>
      <c r="X47" s="34"/>
      <c r="AB47" s="7"/>
    </row>
    <row r="48" spans="1:29" ht="14.1" customHeight="1">
      <c r="A48" s="12"/>
      <c r="B48" s="20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4"/>
      <c r="O48" s="11"/>
      <c r="W48" s="26"/>
      <c r="X48" s="34"/>
      <c r="AB48" s="7"/>
    </row>
    <row r="49" spans="1:28" ht="25.35" customHeight="1">
      <c r="A49" s="37">
        <v>31</v>
      </c>
      <c r="B49" s="44" t="s">
        <v>36</v>
      </c>
      <c r="C49" s="29" t="s">
        <v>100</v>
      </c>
      <c r="D49" s="43">
        <v>26</v>
      </c>
      <c r="E49" s="41" t="s">
        <v>36</v>
      </c>
      <c r="F49" s="41" t="s">
        <v>36</v>
      </c>
      <c r="G49" s="43">
        <v>7</v>
      </c>
      <c r="H49" s="41">
        <v>1</v>
      </c>
      <c r="I49" s="41">
        <f>G49/H49</f>
        <v>7</v>
      </c>
      <c r="J49" s="41">
        <v>1</v>
      </c>
      <c r="K49" s="41" t="s">
        <v>36</v>
      </c>
      <c r="L49" s="43">
        <v>11070.86</v>
      </c>
      <c r="M49" s="43">
        <v>1981</v>
      </c>
      <c r="N49" s="39">
        <v>44533</v>
      </c>
      <c r="O49" s="38" t="s">
        <v>68</v>
      </c>
      <c r="P49" s="35"/>
      <c r="Q49" s="56"/>
      <c r="R49" s="56"/>
      <c r="S49" s="56"/>
      <c r="T49" s="56"/>
      <c r="U49" s="57"/>
      <c r="V49" s="57"/>
      <c r="W49" s="57"/>
      <c r="X49" s="58"/>
      <c r="Y49" s="58"/>
      <c r="Z49" s="7"/>
      <c r="AA49" s="34"/>
      <c r="AB49" s="34"/>
    </row>
    <row r="50" spans="1:28" ht="25.35" customHeight="1">
      <c r="A50" s="14"/>
      <c r="B50" s="14"/>
      <c r="C50" s="28" t="s">
        <v>113</v>
      </c>
      <c r="D50" s="36">
        <f>SUM(D47:D49)</f>
        <v>230549.47000000003</v>
      </c>
      <c r="E50" s="36">
        <v>191247.89</v>
      </c>
      <c r="F50" s="67">
        <f>(D50-E50)/E50</f>
        <v>0.20550072474002204</v>
      </c>
      <c r="G50" s="36">
        <f>SUM(G47:G49)</f>
        <v>37880</v>
      </c>
      <c r="H50" s="36"/>
      <c r="I50" s="16"/>
      <c r="J50" s="15"/>
      <c r="K50" s="17"/>
      <c r="L50" s="18"/>
      <c r="M50" s="22"/>
      <c r="N50" s="19"/>
      <c r="O50" s="48"/>
    </row>
    <row r="51" spans="1:28" ht="23.1" customHeight="1">
      <c r="R51" s="35"/>
    </row>
    <row r="52" spans="1:28" ht="17.25" customHeight="1">
      <c r="R52" s="35"/>
    </row>
    <row r="53" spans="1:28" ht="20.25" customHeight="1"/>
    <row r="64" spans="1:28">
      <c r="R64" s="35"/>
    </row>
    <row r="68" spans="16:16">
      <c r="P68" s="35"/>
    </row>
    <row r="72" spans="16:16" ht="12" customHeight="1"/>
  </sheetData>
  <sortState xmlns:xlrd2="http://schemas.microsoft.com/office/spreadsheetml/2017/richdata2" ref="B13:O48">
    <sortCondition descending="1" ref="D13:D48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829D-7C77-4CBB-B720-2B45105175CE}">
  <dimension ref="A1:AC65"/>
  <sheetViews>
    <sheetView topLeftCell="A10" zoomScale="60" zoomScaleNormal="60" workbookViewId="0">
      <selection activeCell="D34" sqref="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16" style="33" customWidth="1"/>
    <col min="17" max="17" width="8.88671875" style="33"/>
    <col min="18" max="18" width="9.109375" style="33" customWidth="1"/>
    <col min="19" max="19" width="9.88671875" style="33" bestFit="1" customWidth="1"/>
    <col min="20" max="20" width="13.6640625" style="33" customWidth="1"/>
    <col min="21" max="21" width="11" style="33" customWidth="1"/>
    <col min="22" max="22" width="13.6640625" style="33" bestFit="1" customWidth="1"/>
    <col min="23" max="23" width="13.109375" style="33" customWidth="1"/>
    <col min="24" max="24" width="10.88671875" style="33" bestFit="1" customWidth="1"/>
    <col min="25" max="25" width="12.5546875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637</v>
      </c>
      <c r="F1" s="2"/>
      <c r="G1" s="2"/>
      <c r="H1" s="2"/>
      <c r="I1" s="2"/>
    </row>
    <row r="2" spans="1:26" ht="19.5" customHeight="1">
      <c r="E2" s="2" t="s">
        <v>638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635</v>
      </c>
      <c r="E6" s="4" t="s">
        <v>628</v>
      </c>
      <c r="F6" s="129"/>
      <c r="G6" s="4" t="s">
        <v>635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</row>
    <row r="9" spans="1:26" ht="15" customHeight="1">
      <c r="A9" s="131"/>
      <c r="B9" s="131"/>
      <c r="C9" s="128" t="s">
        <v>17</v>
      </c>
      <c r="D9" s="122"/>
      <c r="E9" s="122"/>
      <c r="F9" s="128" t="s">
        <v>18</v>
      </c>
      <c r="G9" s="122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S9" s="35"/>
      <c r="T9" s="34"/>
      <c r="U9" s="34"/>
      <c r="V9" s="34"/>
      <c r="W9" s="26"/>
      <c r="Y9" s="34"/>
      <c r="Z9" s="35"/>
    </row>
    <row r="10" spans="1:26">
      <c r="A10" s="132"/>
      <c r="B10" s="132"/>
      <c r="C10" s="129"/>
      <c r="D10" s="123" t="s">
        <v>636</v>
      </c>
      <c r="E10" s="123" t="s">
        <v>629</v>
      </c>
      <c r="F10" s="129"/>
      <c r="G10" s="123" t="s">
        <v>636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S10" s="35"/>
      <c r="T10" s="34"/>
      <c r="U10" s="34"/>
      <c r="V10" s="34"/>
      <c r="W10" s="35"/>
      <c r="Y10" s="34"/>
      <c r="Z10" s="35"/>
    </row>
    <row r="11" spans="1:26">
      <c r="A11" s="132"/>
      <c r="B11" s="132"/>
      <c r="C11" s="129"/>
      <c r="D11" s="123" t="s">
        <v>31</v>
      </c>
      <c r="E11" s="4" t="s">
        <v>31</v>
      </c>
      <c r="F11" s="129"/>
      <c r="G11" s="123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Q11" s="35"/>
      <c r="R11" s="34"/>
      <c r="S11" s="35"/>
      <c r="T11" s="34"/>
      <c r="U11" s="34"/>
      <c r="V11" s="34"/>
      <c r="W11" s="7"/>
      <c r="X11" s="7"/>
      <c r="Y11" s="26"/>
      <c r="Z11" s="35"/>
    </row>
    <row r="12" spans="1:26" ht="15.6" customHeight="1" thickBot="1">
      <c r="A12" s="132"/>
      <c r="B12" s="133"/>
      <c r="C12" s="130"/>
      <c r="D12" s="124"/>
      <c r="E12" s="5" t="s">
        <v>16</v>
      </c>
      <c r="F12" s="130"/>
      <c r="G12" s="124" t="s">
        <v>29</v>
      </c>
      <c r="H12" s="25"/>
      <c r="I12" s="130"/>
      <c r="J12" s="25"/>
      <c r="K12" s="25"/>
      <c r="L12" s="25"/>
      <c r="M12" s="25"/>
      <c r="N12" s="25"/>
      <c r="O12" s="130"/>
      <c r="P12" s="56"/>
      <c r="Q12" s="56"/>
      <c r="R12" s="58"/>
      <c r="S12" s="57"/>
      <c r="T12" s="58"/>
      <c r="U12" s="34"/>
      <c r="V12" s="57"/>
      <c r="W12" s="7"/>
      <c r="X12" s="7"/>
      <c r="Y12" s="26"/>
      <c r="Z12" s="58"/>
    </row>
    <row r="13" spans="1:26" ht="25.35" customHeight="1">
      <c r="A13" s="37">
        <v>1</v>
      </c>
      <c r="B13" s="37">
        <v>1</v>
      </c>
      <c r="C13" s="29" t="s">
        <v>632</v>
      </c>
      <c r="D13" s="43">
        <v>145131.99</v>
      </c>
      <c r="E13" s="41">
        <v>209199.32</v>
      </c>
      <c r="F13" s="47">
        <f>(D13-E13)/E13</f>
        <v>-0.30625018283998251</v>
      </c>
      <c r="G13" s="43">
        <v>25784</v>
      </c>
      <c r="H13" s="41">
        <v>319</v>
      </c>
      <c r="I13" s="41">
        <f>G13/H13</f>
        <v>80.827586206896555</v>
      </c>
      <c r="J13" s="41">
        <v>32</v>
      </c>
      <c r="K13" s="41">
        <v>2</v>
      </c>
      <c r="L13" s="43">
        <v>595979</v>
      </c>
      <c r="M13" s="43">
        <v>104683</v>
      </c>
      <c r="N13" s="39">
        <v>44743</v>
      </c>
      <c r="O13" s="38" t="s">
        <v>43</v>
      </c>
      <c r="P13" s="56"/>
      <c r="Q13" s="56"/>
      <c r="S13" s="35"/>
      <c r="T13" s="34"/>
      <c r="U13" s="7"/>
      <c r="V13" s="34"/>
      <c r="W13" s="7"/>
      <c r="X13" s="34"/>
      <c r="Y13" s="7"/>
      <c r="Z13" s="35"/>
    </row>
    <row r="14" spans="1:26" ht="25.35" customHeight="1">
      <c r="A14" s="37">
        <v>2</v>
      </c>
      <c r="B14" s="37" t="s">
        <v>34</v>
      </c>
      <c r="C14" s="29" t="s">
        <v>633</v>
      </c>
      <c r="D14" s="43">
        <v>109033.95</v>
      </c>
      <c r="E14" s="41" t="s">
        <v>36</v>
      </c>
      <c r="F14" s="41" t="s">
        <v>36</v>
      </c>
      <c r="G14" s="43">
        <v>14262</v>
      </c>
      <c r="H14" s="41">
        <v>176</v>
      </c>
      <c r="I14" s="41">
        <f>G14/H14</f>
        <v>81.034090909090907</v>
      </c>
      <c r="J14" s="41">
        <v>27</v>
      </c>
      <c r="K14" s="41">
        <v>1</v>
      </c>
      <c r="L14" s="43">
        <v>127290</v>
      </c>
      <c r="M14" s="43">
        <v>16670</v>
      </c>
      <c r="N14" s="39">
        <v>44750</v>
      </c>
      <c r="O14" s="38" t="s">
        <v>41</v>
      </c>
      <c r="P14" s="87"/>
      <c r="Q14" s="56"/>
      <c r="R14" s="34"/>
      <c r="S14" s="57"/>
      <c r="T14" s="57"/>
      <c r="U14" s="34"/>
      <c r="V14" s="34"/>
      <c r="W14" s="7"/>
      <c r="X14" s="34"/>
      <c r="Y14" s="58"/>
      <c r="Z14" s="58"/>
    </row>
    <row r="15" spans="1:26" ht="25.35" customHeight="1">
      <c r="A15" s="37">
        <v>3</v>
      </c>
      <c r="B15" s="37">
        <v>2</v>
      </c>
      <c r="C15" s="29" t="s">
        <v>623</v>
      </c>
      <c r="D15" s="43">
        <v>27039.919999999998</v>
      </c>
      <c r="E15" s="41">
        <v>33010.78</v>
      </c>
      <c r="F15" s="47">
        <f>(D15-E15)/E15</f>
        <v>-0.18087606533380915</v>
      </c>
      <c r="G15" s="43">
        <v>3945</v>
      </c>
      <c r="H15" s="41">
        <v>82</v>
      </c>
      <c r="I15" s="41">
        <f>G15/H15</f>
        <v>48.109756097560975</v>
      </c>
      <c r="J15" s="41">
        <v>11</v>
      </c>
      <c r="K15" s="41">
        <v>3</v>
      </c>
      <c r="L15" s="43">
        <v>181723.24</v>
      </c>
      <c r="M15" s="43">
        <v>27380</v>
      </c>
      <c r="N15" s="39">
        <v>44736</v>
      </c>
      <c r="O15" s="38" t="s">
        <v>624</v>
      </c>
      <c r="P15" s="87"/>
      <c r="Q15" s="56"/>
      <c r="R15" s="34"/>
      <c r="S15" s="57"/>
      <c r="T15" s="57"/>
      <c r="U15" s="34"/>
      <c r="V15" s="34"/>
      <c r="W15" s="7"/>
      <c r="X15" s="34"/>
      <c r="Y15" s="58"/>
      <c r="Z15" s="58"/>
    </row>
    <row r="16" spans="1:26" ht="25.35" customHeight="1">
      <c r="A16" s="37">
        <v>4</v>
      </c>
      <c r="B16" s="37">
        <v>3</v>
      </c>
      <c r="C16" s="29" t="s">
        <v>626</v>
      </c>
      <c r="D16" s="43">
        <v>19314.27</v>
      </c>
      <c r="E16" s="41">
        <v>22136.98</v>
      </c>
      <c r="F16" s="47">
        <f>(D16-E16)/E16</f>
        <v>-0.12751106971230941</v>
      </c>
      <c r="G16" s="43">
        <v>2832</v>
      </c>
      <c r="H16" s="41">
        <v>65</v>
      </c>
      <c r="I16" s="41">
        <f>G16/H16</f>
        <v>43.569230769230771</v>
      </c>
      <c r="J16" s="41">
        <v>13</v>
      </c>
      <c r="K16" s="41">
        <v>3</v>
      </c>
      <c r="L16" s="43">
        <v>135360.6</v>
      </c>
      <c r="M16" s="43">
        <v>19912</v>
      </c>
      <c r="N16" s="39">
        <v>44736</v>
      </c>
      <c r="O16" s="38" t="s">
        <v>45</v>
      </c>
      <c r="P16" s="87"/>
      <c r="Q16" s="56"/>
      <c r="R16" s="34"/>
      <c r="S16" s="57"/>
      <c r="T16" s="57"/>
      <c r="U16" s="34"/>
      <c r="V16" s="34"/>
      <c r="W16" s="7"/>
      <c r="X16" s="34"/>
      <c r="Y16" s="58"/>
      <c r="Z16" s="58"/>
    </row>
    <row r="17" spans="1:29" ht="25.35" customHeight="1">
      <c r="A17" s="37">
        <v>5</v>
      </c>
      <c r="B17" s="37">
        <v>4</v>
      </c>
      <c r="C17" s="29" t="s">
        <v>597</v>
      </c>
      <c r="D17" s="43">
        <v>10735.09</v>
      </c>
      <c r="E17" s="41">
        <v>11181.69</v>
      </c>
      <c r="F17" s="47">
        <f>(D17-E17)/E17</f>
        <v>-3.9940295250539083E-2</v>
      </c>
      <c r="G17" s="43">
        <v>1482</v>
      </c>
      <c r="H17" s="41">
        <v>32</v>
      </c>
      <c r="I17" s="41">
        <f>G17/H17</f>
        <v>46.3125</v>
      </c>
      <c r="J17" s="41">
        <v>7</v>
      </c>
      <c r="K17" s="41">
        <v>7</v>
      </c>
      <c r="L17" s="43">
        <v>275781</v>
      </c>
      <c r="M17" s="43">
        <v>40875</v>
      </c>
      <c r="N17" s="39">
        <v>44708</v>
      </c>
      <c r="O17" s="38" t="s">
        <v>37</v>
      </c>
      <c r="P17" s="87"/>
      <c r="Q17" s="56"/>
      <c r="R17" s="34"/>
      <c r="S17" s="57"/>
      <c r="T17" s="57"/>
      <c r="U17" s="34"/>
      <c r="V17" s="34"/>
      <c r="W17" s="7"/>
      <c r="X17" s="34"/>
      <c r="Y17" s="58"/>
      <c r="Z17" s="58"/>
    </row>
    <row r="18" spans="1:29" ht="25.35" customHeight="1">
      <c r="A18" s="37">
        <v>6</v>
      </c>
      <c r="B18" s="37" t="s">
        <v>34</v>
      </c>
      <c r="C18" s="29" t="s">
        <v>634</v>
      </c>
      <c r="D18" s="43">
        <v>9267</v>
      </c>
      <c r="E18" s="41" t="s">
        <v>36</v>
      </c>
      <c r="F18" s="41" t="s">
        <v>36</v>
      </c>
      <c r="G18" s="43">
        <v>1371</v>
      </c>
      <c r="H18" s="41" t="s">
        <v>36</v>
      </c>
      <c r="I18" s="41" t="s">
        <v>36</v>
      </c>
      <c r="J18" s="41">
        <v>15</v>
      </c>
      <c r="K18" s="41">
        <v>1</v>
      </c>
      <c r="L18" s="43">
        <v>11416</v>
      </c>
      <c r="M18" s="43">
        <v>1641</v>
      </c>
      <c r="N18" s="39">
        <v>44750</v>
      </c>
      <c r="O18" s="38" t="s">
        <v>65</v>
      </c>
      <c r="P18" s="87"/>
      <c r="Q18" s="56"/>
      <c r="R18" s="34"/>
      <c r="S18" s="57"/>
      <c r="T18" s="57"/>
      <c r="U18" s="34"/>
      <c r="V18" s="34"/>
      <c r="W18" s="7"/>
      <c r="X18" s="34"/>
      <c r="Y18" s="58"/>
      <c r="Z18" s="58"/>
    </row>
    <row r="19" spans="1:29" ht="25.35" customHeight="1">
      <c r="A19" s="37">
        <v>7</v>
      </c>
      <c r="B19" s="37">
        <v>5</v>
      </c>
      <c r="C19" s="29" t="s">
        <v>627</v>
      </c>
      <c r="D19" s="43">
        <v>7293.4</v>
      </c>
      <c r="E19" s="41">
        <v>10070.049999999999</v>
      </c>
      <c r="F19" s="47">
        <f>(D19-E19)/E19</f>
        <v>-0.27573348692409666</v>
      </c>
      <c r="G19" s="43">
        <v>1026</v>
      </c>
      <c r="H19" s="41">
        <v>23</v>
      </c>
      <c r="I19" s="41">
        <f>G19/H19</f>
        <v>44.608695652173914</v>
      </c>
      <c r="J19" s="41">
        <v>9</v>
      </c>
      <c r="K19" s="41">
        <v>3</v>
      </c>
      <c r="L19" s="43">
        <v>52776</v>
      </c>
      <c r="M19" s="43">
        <v>8011</v>
      </c>
      <c r="N19" s="39">
        <v>44736</v>
      </c>
      <c r="O19" s="38" t="s">
        <v>43</v>
      </c>
      <c r="P19" s="87"/>
      <c r="Q19" s="56"/>
      <c r="R19" s="34"/>
      <c r="S19" s="57"/>
      <c r="T19" s="57"/>
      <c r="U19" s="34"/>
      <c r="V19" s="34"/>
      <c r="W19" s="7"/>
      <c r="X19" s="34"/>
      <c r="Y19" s="58"/>
      <c r="Z19" s="58"/>
    </row>
    <row r="20" spans="1:29" ht="25.35" customHeight="1">
      <c r="A20" s="37">
        <v>8</v>
      </c>
      <c r="B20" s="37">
        <v>6</v>
      </c>
      <c r="C20" s="29" t="s">
        <v>606</v>
      </c>
      <c r="D20" s="43">
        <v>4135.5</v>
      </c>
      <c r="E20" s="41">
        <v>7407.9</v>
      </c>
      <c r="F20" s="47">
        <f>(D20-E20)/E20</f>
        <v>-0.44174462398250514</v>
      </c>
      <c r="G20" s="43">
        <v>649</v>
      </c>
      <c r="H20" s="41">
        <v>29</v>
      </c>
      <c r="I20" s="41">
        <f>G20/H20</f>
        <v>22.379310344827587</v>
      </c>
      <c r="J20" s="41">
        <v>9</v>
      </c>
      <c r="K20" s="41">
        <v>5</v>
      </c>
      <c r="L20" s="43">
        <v>176513</v>
      </c>
      <c r="M20" s="43">
        <v>27156</v>
      </c>
      <c r="N20" s="39">
        <v>44722</v>
      </c>
      <c r="O20" s="38" t="s">
        <v>43</v>
      </c>
      <c r="P20" s="87"/>
      <c r="Q20" s="56"/>
      <c r="R20" s="34"/>
      <c r="S20" s="57"/>
      <c r="T20" s="57"/>
      <c r="U20" s="34"/>
      <c r="V20" s="34"/>
      <c r="W20" s="7"/>
      <c r="X20" s="34"/>
      <c r="Y20" s="58"/>
      <c r="Z20" s="58"/>
    </row>
    <row r="21" spans="1:29" ht="25.35" customHeight="1">
      <c r="A21" s="37">
        <v>9</v>
      </c>
      <c r="B21" s="37">
        <v>7</v>
      </c>
      <c r="C21" s="29" t="s">
        <v>612</v>
      </c>
      <c r="D21" s="43">
        <v>1835.7</v>
      </c>
      <c r="E21" s="41">
        <v>1877.87</v>
      </c>
      <c r="F21" s="47">
        <f>(D21-E21)/E21</f>
        <v>-2.2456293566647238E-2</v>
      </c>
      <c r="G21" s="43">
        <v>356</v>
      </c>
      <c r="H21" s="41">
        <v>23</v>
      </c>
      <c r="I21" s="41">
        <f>G21/H21</f>
        <v>15.478260869565217</v>
      </c>
      <c r="J21" s="41">
        <v>8</v>
      </c>
      <c r="K21" s="41">
        <v>4</v>
      </c>
      <c r="L21" s="43">
        <v>67896</v>
      </c>
      <c r="M21" s="43">
        <v>15284</v>
      </c>
      <c r="N21" s="39">
        <v>44729</v>
      </c>
      <c r="O21" s="38" t="s">
        <v>41</v>
      </c>
      <c r="P21" s="87"/>
      <c r="Q21" s="118"/>
      <c r="R21" s="34"/>
      <c r="S21" s="57"/>
      <c r="T21" s="57"/>
      <c r="U21" s="34"/>
      <c r="V21" s="34"/>
      <c r="W21" s="7"/>
      <c r="X21" s="34"/>
      <c r="Y21" s="58"/>
      <c r="Z21" s="58"/>
    </row>
    <row r="22" spans="1:29" ht="25.35" customHeight="1">
      <c r="A22" s="37">
        <v>10</v>
      </c>
      <c r="B22" s="37">
        <v>9</v>
      </c>
      <c r="C22" s="29" t="s">
        <v>35</v>
      </c>
      <c r="D22" s="43">
        <v>686.54</v>
      </c>
      <c r="E22" s="41">
        <v>889</v>
      </c>
      <c r="F22" s="47">
        <f>(D22-E22)/E22</f>
        <v>-0.22773903262092243</v>
      </c>
      <c r="G22" s="43">
        <v>136</v>
      </c>
      <c r="H22" s="41">
        <v>12</v>
      </c>
      <c r="I22" s="41">
        <f>G22/H22</f>
        <v>11.333333333333334</v>
      </c>
      <c r="J22" s="41">
        <v>3</v>
      </c>
      <c r="K22" s="41">
        <v>15</v>
      </c>
      <c r="L22" s="43">
        <v>418445</v>
      </c>
      <c r="M22" s="43">
        <v>82038</v>
      </c>
      <c r="N22" s="39">
        <v>44652</v>
      </c>
      <c r="O22" s="38" t="s">
        <v>37</v>
      </c>
      <c r="P22" s="87"/>
      <c r="Q22" s="56"/>
      <c r="R22" s="34"/>
      <c r="S22" s="57"/>
      <c r="T22" s="57"/>
      <c r="U22" s="7"/>
      <c r="V22" s="34"/>
      <c r="W22" s="58"/>
      <c r="X22" s="34"/>
      <c r="Y22" s="34"/>
      <c r="Z22" s="58"/>
    </row>
    <row r="23" spans="1:29" ht="25.35" customHeight="1">
      <c r="A23" s="14"/>
      <c r="B23" s="14"/>
      <c r="C23" s="28" t="s">
        <v>53</v>
      </c>
      <c r="D23" s="36">
        <f>SUM(D13:D22)</f>
        <v>334473.36000000004</v>
      </c>
      <c r="E23" s="36">
        <f t="shared" ref="E23:G23" si="0">SUM(E13:E22)</f>
        <v>295773.59000000003</v>
      </c>
      <c r="F23" s="67">
        <f>(D23-E23)/E23</f>
        <v>0.13084254750398783</v>
      </c>
      <c r="G23" s="36">
        <f t="shared" si="0"/>
        <v>51843</v>
      </c>
      <c r="H23" s="36"/>
      <c r="I23" s="16"/>
      <c r="J23" s="15"/>
      <c r="K23" s="17"/>
      <c r="L23" s="18"/>
      <c r="M23" s="22"/>
      <c r="N23" s="19"/>
      <c r="O23" s="48"/>
      <c r="U23" s="7"/>
      <c r="V23" s="26"/>
      <c r="Z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U24" s="7"/>
      <c r="V24" s="26"/>
      <c r="Z24" s="34"/>
    </row>
    <row r="25" spans="1:29" ht="25.35" customHeight="1">
      <c r="A25" s="37">
        <v>11</v>
      </c>
      <c r="B25" s="37">
        <v>11</v>
      </c>
      <c r="C25" s="29" t="s">
        <v>599</v>
      </c>
      <c r="D25" s="43">
        <v>505.56</v>
      </c>
      <c r="E25" s="41">
        <v>413.57</v>
      </c>
      <c r="F25" s="47">
        <f>(D25-E25)/E25</f>
        <v>0.2224290930193196</v>
      </c>
      <c r="G25" s="43">
        <v>93</v>
      </c>
      <c r="H25" s="41">
        <v>8</v>
      </c>
      <c r="I25" s="41">
        <f t="shared" ref="I25:I33" si="1">G25/H25</f>
        <v>11.625</v>
      </c>
      <c r="J25" s="41">
        <v>4</v>
      </c>
      <c r="K25" s="41">
        <v>6</v>
      </c>
      <c r="L25" s="43">
        <v>68671.929999999993</v>
      </c>
      <c r="M25" s="43">
        <v>16105</v>
      </c>
      <c r="N25" s="39">
        <v>44715</v>
      </c>
      <c r="O25" s="38" t="s">
        <v>48</v>
      </c>
      <c r="P25" s="87"/>
      <c r="Q25" s="56"/>
      <c r="R25" s="34"/>
      <c r="S25" s="57"/>
      <c r="T25" s="57"/>
      <c r="U25" s="34"/>
      <c r="V25" s="34"/>
      <c r="W25" s="7"/>
      <c r="X25" s="34"/>
      <c r="Y25" s="58"/>
      <c r="Z25" s="58"/>
    </row>
    <row r="26" spans="1:29" ht="25.35" customHeight="1">
      <c r="A26" s="37">
        <v>12</v>
      </c>
      <c r="B26" s="37">
        <v>12</v>
      </c>
      <c r="C26" s="29" t="s">
        <v>596</v>
      </c>
      <c r="D26" s="43">
        <v>261.5</v>
      </c>
      <c r="E26" s="41">
        <v>185.5</v>
      </c>
      <c r="F26" s="47">
        <f>(D26-E26)/E26</f>
        <v>0.40970350404312667</v>
      </c>
      <c r="G26" s="43">
        <v>95</v>
      </c>
      <c r="H26" s="41">
        <v>7</v>
      </c>
      <c r="I26" s="41">
        <f t="shared" si="1"/>
        <v>13.571428571428571</v>
      </c>
      <c r="J26" s="41">
        <v>3</v>
      </c>
      <c r="K26" s="41">
        <v>7</v>
      </c>
      <c r="L26" s="43">
        <v>32635.57</v>
      </c>
      <c r="M26" s="43">
        <v>7870</v>
      </c>
      <c r="N26" s="39">
        <v>44708</v>
      </c>
      <c r="O26" s="38" t="s">
        <v>68</v>
      </c>
      <c r="P26" s="35"/>
      <c r="Q26" s="56"/>
      <c r="R26" s="56"/>
      <c r="S26" s="87"/>
      <c r="T26" s="56"/>
      <c r="U26" s="34"/>
      <c r="V26" s="57"/>
      <c r="W26" s="57"/>
      <c r="X26" s="34"/>
      <c r="Y26" s="7"/>
      <c r="Z26" s="34"/>
      <c r="AA26" s="58"/>
      <c r="AB26" s="34"/>
      <c r="AC26" s="58"/>
    </row>
    <row r="27" spans="1:29" ht="25.35" customHeight="1">
      <c r="A27" s="37">
        <v>13</v>
      </c>
      <c r="B27" s="44" t="s">
        <v>36</v>
      </c>
      <c r="C27" s="29" t="s">
        <v>111</v>
      </c>
      <c r="D27" s="43">
        <v>117.5</v>
      </c>
      <c r="E27" s="41" t="s">
        <v>36</v>
      </c>
      <c r="F27" s="41" t="s">
        <v>36</v>
      </c>
      <c r="G27" s="43">
        <v>47</v>
      </c>
      <c r="H27" s="41">
        <v>3</v>
      </c>
      <c r="I27" s="41">
        <f t="shared" si="1"/>
        <v>15.666666666666666</v>
      </c>
      <c r="J27" s="41">
        <v>1</v>
      </c>
      <c r="K27" s="41" t="s">
        <v>36</v>
      </c>
      <c r="L27" s="43">
        <v>317623</v>
      </c>
      <c r="M27" s="43">
        <v>64542</v>
      </c>
      <c r="N27" s="39">
        <v>44554</v>
      </c>
      <c r="O27" s="38" t="s">
        <v>43</v>
      </c>
      <c r="P27" s="35"/>
      <c r="Q27" s="56"/>
      <c r="R27" s="56"/>
      <c r="S27" s="87"/>
      <c r="T27" s="56"/>
      <c r="U27" s="34"/>
      <c r="V27" s="57"/>
      <c r="W27" s="57"/>
      <c r="X27" s="34"/>
      <c r="Y27" s="7"/>
      <c r="Z27" s="34"/>
      <c r="AA27" s="58"/>
      <c r="AB27" s="34"/>
      <c r="AC27" s="58"/>
    </row>
    <row r="28" spans="1:29" ht="25.35" customHeight="1">
      <c r="A28" s="37">
        <v>14</v>
      </c>
      <c r="B28" s="37">
        <v>13</v>
      </c>
      <c r="C28" s="29" t="s">
        <v>565</v>
      </c>
      <c r="D28" s="43">
        <v>93</v>
      </c>
      <c r="E28" s="41">
        <v>182.2</v>
      </c>
      <c r="F28" s="47">
        <f>(D28-E28)/E28</f>
        <v>-0.4895718990120746</v>
      </c>
      <c r="G28" s="43">
        <v>16</v>
      </c>
      <c r="H28" s="41">
        <v>1</v>
      </c>
      <c r="I28" s="41">
        <f t="shared" si="1"/>
        <v>16</v>
      </c>
      <c r="J28" s="41">
        <v>1</v>
      </c>
      <c r="K28" s="41">
        <v>11</v>
      </c>
      <c r="L28" s="43">
        <v>25403.279999999999</v>
      </c>
      <c r="M28" s="43">
        <v>4316</v>
      </c>
      <c r="N28" s="39">
        <v>44680</v>
      </c>
      <c r="O28" s="38" t="s">
        <v>68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34"/>
      <c r="AA28" s="58"/>
      <c r="AB28" s="34"/>
      <c r="AC28" s="58"/>
    </row>
    <row r="29" spans="1:29" ht="25.35" customHeight="1">
      <c r="A29" s="37">
        <v>15</v>
      </c>
      <c r="B29" s="61">
        <v>19</v>
      </c>
      <c r="C29" s="29" t="s">
        <v>537</v>
      </c>
      <c r="D29" s="43">
        <v>91</v>
      </c>
      <c r="E29" s="41">
        <v>12</v>
      </c>
      <c r="F29" s="47">
        <f>(D29-E29)/E29</f>
        <v>6.583333333333333</v>
      </c>
      <c r="G29" s="43">
        <v>26</v>
      </c>
      <c r="H29" s="41">
        <v>3</v>
      </c>
      <c r="I29" s="41">
        <f t="shared" si="1"/>
        <v>8.6666666666666661</v>
      </c>
      <c r="J29" s="41">
        <v>2</v>
      </c>
      <c r="K29" s="41">
        <v>14</v>
      </c>
      <c r="L29" s="43">
        <v>185926.42</v>
      </c>
      <c r="M29" s="43">
        <v>45743</v>
      </c>
      <c r="N29" s="39">
        <v>44659</v>
      </c>
      <c r="O29" s="38" t="s">
        <v>48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AA29" s="58"/>
    </row>
    <row r="30" spans="1:29" ht="25.35" customHeight="1">
      <c r="A30" s="37">
        <v>16</v>
      </c>
      <c r="B30" s="44" t="s">
        <v>36</v>
      </c>
      <c r="C30" s="29" t="s">
        <v>77</v>
      </c>
      <c r="D30" s="43">
        <v>80</v>
      </c>
      <c r="E30" s="41" t="s">
        <v>36</v>
      </c>
      <c r="F30" s="41" t="s">
        <v>36</v>
      </c>
      <c r="G30" s="43">
        <v>32</v>
      </c>
      <c r="H30" s="41">
        <v>2</v>
      </c>
      <c r="I30" s="41">
        <f t="shared" si="1"/>
        <v>16</v>
      </c>
      <c r="J30" s="41">
        <v>1</v>
      </c>
      <c r="K30" s="41" t="s">
        <v>36</v>
      </c>
      <c r="L30" s="43">
        <v>183215</v>
      </c>
      <c r="M30" s="43">
        <v>36157</v>
      </c>
      <c r="N30" s="39">
        <v>44568</v>
      </c>
      <c r="O30" s="38" t="s">
        <v>37</v>
      </c>
      <c r="P30" s="87"/>
      <c r="Q30" s="56"/>
      <c r="R30" s="34"/>
      <c r="S30" s="57"/>
      <c r="T30" s="57"/>
      <c r="U30" s="34"/>
      <c r="V30" s="34"/>
      <c r="W30" s="7"/>
      <c r="X30" s="34"/>
      <c r="Y30" s="58"/>
      <c r="Z30" s="58"/>
    </row>
    <row r="31" spans="1:29" ht="25.35" customHeight="1">
      <c r="A31" s="37">
        <v>17</v>
      </c>
      <c r="B31" s="44" t="s">
        <v>36</v>
      </c>
      <c r="C31" s="29" t="s">
        <v>292</v>
      </c>
      <c r="D31" s="43">
        <v>40</v>
      </c>
      <c r="E31" s="41" t="s">
        <v>36</v>
      </c>
      <c r="F31" s="41" t="s">
        <v>36</v>
      </c>
      <c r="G31" s="43">
        <v>16</v>
      </c>
      <c r="H31" s="41">
        <v>3</v>
      </c>
      <c r="I31" s="41">
        <f t="shared" si="1"/>
        <v>5.333333333333333</v>
      </c>
      <c r="J31" s="41">
        <v>1</v>
      </c>
      <c r="K31" s="41" t="s">
        <v>36</v>
      </c>
      <c r="L31" s="43">
        <v>46547.72</v>
      </c>
      <c r="M31" s="43">
        <v>10083</v>
      </c>
      <c r="N31" s="39">
        <v>44470</v>
      </c>
      <c r="O31" s="38" t="s">
        <v>48</v>
      </c>
      <c r="P31" s="87"/>
      <c r="Q31" s="56"/>
      <c r="R31" s="34"/>
      <c r="S31" s="57"/>
      <c r="T31" s="57"/>
      <c r="U31" s="34"/>
      <c r="V31" s="34"/>
      <c r="W31" s="7"/>
      <c r="X31" s="34"/>
      <c r="Y31" s="58"/>
      <c r="Z31" s="58"/>
    </row>
    <row r="32" spans="1:29" ht="25.35" customHeight="1">
      <c r="A32" s="37">
        <v>18</v>
      </c>
      <c r="B32" s="37">
        <v>10</v>
      </c>
      <c r="C32" s="29" t="s">
        <v>42</v>
      </c>
      <c r="D32" s="43">
        <v>39</v>
      </c>
      <c r="E32" s="41">
        <v>445.96</v>
      </c>
      <c r="F32" s="47">
        <f>(D32-E32)/E32</f>
        <v>-0.91254821060184765</v>
      </c>
      <c r="G32" s="43">
        <v>6</v>
      </c>
      <c r="H32" s="41">
        <v>3</v>
      </c>
      <c r="I32" s="41">
        <f t="shared" si="1"/>
        <v>2</v>
      </c>
      <c r="J32" s="41">
        <v>1</v>
      </c>
      <c r="K32" s="41">
        <v>17</v>
      </c>
      <c r="L32" s="43">
        <v>207111</v>
      </c>
      <c r="M32" s="43">
        <v>42070</v>
      </c>
      <c r="N32" s="39">
        <v>44638</v>
      </c>
      <c r="O32" s="38" t="s">
        <v>43</v>
      </c>
      <c r="P32" s="87"/>
      <c r="Q32" s="56"/>
      <c r="R32" s="34"/>
      <c r="S32" s="57"/>
      <c r="T32" s="57"/>
      <c r="U32" s="34"/>
      <c r="V32" s="34"/>
      <c r="W32" s="7"/>
      <c r="X32" s="34"/>
      <c r="Y32" s="58"/>
      <c r="Z32" s="58"/>
    </row>
    <row r="33" spans="1:26" ht="25.35" customHeight="1">
      <c r="A33" s="37">
        <v>19</v>
      </c>
      <c r="B33" s="44" t="s">
        <v>36</v>
      </c>
      <c r="C33" s="29" t="s">
        <v>96</v>
      </c>
      <c r="D33" s="43">
        <v>32.5</v>
      </c>
      <c r="E33" s="41" t="s">
        <v>36</v>
      </c>
      <c r="F33" s="41" t="s">
        <v>36</v>
      </c>
      <c r="G33" s="43">
        <v>13</v>
      </c>
      <c r="H33" s="41">
        <v>2</v>
      </c>
      <c r="I33" s="41">
        <f t="shared" si="1"/>
        <v>6.5</v>
      </c>
      <c r="J33" s="41">
        <v>1</v>
      </c>
      <c r="K33" s="41" t="s">
        <v>36</v>
      </c>
      <c r="L33" s="43">
        <v>99723.87</v>
      </c>
      <c r="M33" s="43">
        <v>20675</v>
      </c>
      <c r="N33" s="39">
        <v>44603</v>
      </c>
      <c r="O33" s="38" t="s">
        <v>48</v>
      </c>
      <c r="P33" s="87"/>
      <c r="Q33" s="56"/>
      <c r="R33" s="34"/>
      <c r="S33" s="57"/>
      <c r="T33" s="57"/>
      <c r="U33" s="34"/>
      <c r="V33" s="34"/>
      <c r="W33" s="7"/>
      <c r="X33" s="34"/>
      <c r="Y33" s="58"/>
      <c r="Z33" s="58"/>
    </row>
    <row r="34" spans="1:26" ht="25.35" customHeight="1">
      <c r="A34" s="14"/>
      <c r="B34" s="14"/>
      <c r="C34" s="28" t="s">
        <v>229</v>
      </c>
      <c r="D34" s="36">
        <f>SUM(D23:D33)</f>
        <v>335733.42000000004</v>
      </c>
      <c r="E34" s="36">
        <f t="shared" ref="E34:G34" si="2">SUM(E23:E33)</f>
        <v>297012.82000000007</v>
      </c>
      <c r="F34" s="67">
        <f t="shared" ref="F34" si="3">(D34-E34)/E34</f>
        <v>0.13036676329324765</v>
      </c>
      <c r="G34" s="36">
        <f t="shared" si="2"/>
        <v>52187</v>
      </c>
      <c r="H34" s="36"/>
      <c r="I34" s="16"/>
      <c r="J34" s="15"/>
      <c r="K34" s="17"/>
      <c r="L34" s="18"/>
      <c r="M34" s="22"/>
      <c r="N34" s="19"/>
      <c r="O34" s="48"/>
    </row>
    <row r="35" spans="1:26" ht="23.1" customHeight="1"/>
    <row r="36" spans="1:26" ht="21" customHeight="1"/>
    <row r="37" spans="1:26" ht="20.25" customHeight="1"/>
    <row r="56" ht="12" customHeight="1"/>
    <row r="65" spans="20:23">
      <c r="T65" s="7"/>
      <c r="W65" s="7"/>
    </row>
  </sheetData>
  <sortState xmlns:xlrd2="http://schemas.microsoft.com/office/spreadsheetml/2017/richdata2" ref="B13:O33">
    <sortCondition descending="1" ref="D13:D3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CAE5-23DD-4515-BE32-8659CFEDDC31}">
  <dimension ref="A1:AC67"/>
  <sheetViews>
    <sheetView topLeftCell="A30" zoomScale="60" zoomScaleNormal="60" workbookViewId="0">
      <selection activeCell="A43" sqref="A43:XFD43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4.88671875" style="33" customWidth="1"/>
    <col min="25" max="25" width="13.109375" style="33" customWidth="1"/>
    <col min="26" max="26" width="13.6640625" style="33" customWidth="1"/>
    <col min="27" max="27" width="12.5546875" style="33" bestFit="1" customWidth="1"/>
    <col min="28" max="28" width="11" style="33" customWidth="1"/>
    <col min="29" max="16384" width="8.88671875" style="33"/>
  </cols>
  <sheetData>
    <row r="1" spans="1:29" ht="19.5" customHeight="1">
      <c r="E1" s="2" t="s">
        <v>114</v>
      </c>
      <c r="F1" s="2"/>
      <c r="G1" s="2"/>
      <c r="H1" s="2"/>
      <c r="I1" s="2"/>
    </row>
    <row r="2" spans="1:29" ht="19.5" customHeight="1">
      <c r="E2" s="2" t="s">
        <v>115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104</v>
      </c>
      <c r="E6" s="4" t="s">
        <v>116</v>
      </c>
      <c r="F6" s="129"/>
      <c r="G6" s="4" t="s">
        <v>104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Z9" s="34"/>
      <c r="AB9" s="34"/>
    </row>
    <row r="10" spans="1:29">
      <c r="A10" s="132"/>
      <c r="B10" s="132"/>
      <c r="C10" s="129"/>
      <c r="D10" s="79" t="s">
        <v>105</v>
      </c>
      <c r="E10" s="79" t="s">
        <v>117</v>
      </c>
      <c r="F10" s="129"/>
      <c r="G10" s="79" t="s">
        <v>105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Z10" s="34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Z11" s="34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Z12" s="58"/>
      <c r="AB12" s="34"/>
    </row>
    <row r="13" spans="1:29" ht="25.35" customHeight="1">
      <c r="A13" s="37">
        <v>1</v>
      </c>
      <c r="B13" s="37" t="s">
        <v>34</v>
      </c>
      <c r="C13" s="29" t="s">
        <v>44</v>
      </c>
      <c r="D13" s="43">
        <v>86973.25</v>
      </c>
      <c r="E13" s="41" t="s">
        <v>36</v>
      </c>
      <c r="F13" s="41" t="s">
        <v>36</v>
      </c>
      <c r="G13" s="43">
        <v>11901</v>
      </c>
      <c r="H13" s="41">
        <v>162</v>
      </c>
      <c r="I13" s="41">
        <f>G13/H13</f>
        <v>73.462962962962962</v>
      </c>
      <c r="J13" s="41">
        <v>19</v>
      </c>
      <c r="K13" s="41">
        <v>1</v>
      </c>
      <c r="L13" s="43">
        <v>98345.78</v>
      </c>
      <c r="M13" s="43">
        <v>13575</v>
      </c>
      <c r="N13" s="39">
        <v>44624</v>
      </c>
      <c r="O13" s="38" t="s">
        <v>45</v>
      </c>
      <c r="P13" s="35"/>
      <c r="Q13" s="56"/>
      <c r="R13" s="56"/>
      <c r="S13" s="56"/>
      <c r="T13" s="74"/>
      <c r="V13" s="35"/>
      <c r="W13" s="34"/>
      <c r="X13" s="35"/>
      <c r="Y13" s="7"/>
      <c r="Z13" s="34"/>
      <c r="AC13" s="34"/>
    </row>
    <row r="14" spans="1:29" ht="25.35" customHeight="1">
      <c r="A14" s="37">
        <v>2</v>
      </c>
      <c r="B14" s="37">
        <v>1</v>
      </c>
      <c r="C14" s="29" t="s">
        <v>46</v>
      </c>
      <c r="D14" s="43">
        <v>21938.81</v>
      </c>
      <c r="E14" s="41">
        <v>36233.93</v>
      </c>
      <c r="F14" s="47">
        <f>(D14-E14)/E14</f>
        <v>-0.39452303407331191</v>
      </c>
      <c r="G14" s="43">
        <v>3367</v>
      </c>
      <c r="H14" s="41">
        <v>86</v>
      </c>
      <c r="I14" s="41">
        <f>G14/H14</f>
        <v>39.151162790697676</v>
      </c>
      <c r="J14" s="41">
        <v>9</v>
      </c>
      <c r="K14" s="41">
        <v>3</v>
      </c>
      <c r="L14" s="43">
        <v>164826.87</v>
      </c>
      <c r="M14" s="43">
        <v>22877</v>
      </c>
      <c r="N14" s="39">
        <v>44610</v>
      </c>
      <c r="O14" s="38" t="s">
        <v>39</v>
      </c>
      <c r="P14" s="35"/>
      <c r="Q14" s="56"/>
      <c r="R14" s="74"/>
      <c r="S14" s="75"/>
      <c r="T14" s="74"/>
      <c r="V14" s="57"/>
      <c r="X14" s="58"/>
      <c r="Y14" s="7"/>
      <c r="Z14" s="57"/>
      <c r="AA14" s="58"/>
      <c r="AB14" s="34"/>
      <c r="AC14" s="34"/>
    </row>
    <row r="15" spans="1:29" ht="25.35" customHeight="1">
      <c r="A15" s="37">
        <v>3</v>
      </c>
      <c r="B15" s="37">
        <v>2</v>
      </c>
      <c r="C15" s="29" t="s">
        <v>78</v>
      </c>
      <c r="D15" s="43">
        <v>15079</v>
      </c>
      <c r="E15" s="41">
        <v>19264</v>
      </c>
      <c r="F15" s="47">
        <f>(D15-E15)/E15</f>
        <v>-0.21724460132890366</v>
      </c>
      <c r="G15" s="43">
        <v>3031</v>
      </c>
      <c r="H15" s="41" t="s">
        <v>36</v>
      </c>
      <c r="I15" s="41" t="s">
        <v>36</v>
      </c>
      <c r="J15" s="41">
        <v>17</v>
      </c>
      <c r="K15" s="41">
        <v>2</v>
      </c>
      <c r="L15" s="43">
        <v>36121</v>
      </c>
      <c r="M15" s="43">
        <v>7334</v>
      </c>
      <c r="N15" s="39">
        <v>44617</v>
      </c>
      <c r="O15" s="38" t="s">
        <v>65</v>
      </c>
      <c r="P15" s="35"/>
      <c r="Q15" s="56"/>
      <c r="R15" s="74"/>
      <c r="S15" s="75"/>
      <c r="T15" s="74"/>
      <c r="V15" s="57"/>
      <c r="W15" s="57"/>
      <c r="X15" s="58"/>
      <c r="Y15" s="7"/>
      <c r="Z15" s="57"/>
      <c r="AA15" s="58"/>
      <c r="AB15" s="34"/>
      <c r="AC15" s="34"/>
    </row>
    <row r="16" spans="1:29" ht="25.35" customHeight="1">
      <c r="A16" s="37">
        <v>4</v>
      </c>
      <c r="B16" s="37" t="s">
        <v>34</v>
      </c>
      <c r="C16" s="29" t="s">
        <v>90</v>
      </c>
      <c r="D16" s="43">
        <v>11809.8</v>
      </c>
      <c r="E16" s="41" t="s">
        <v>36</v>
      </c>
      <c r="F16" s="41" t="s">
        <v>36</v>
      </c>
      <c r="G16" s="43">
        <v>2360</v>
      </c>
      <c r="H16" s="41">
        <v>84</v>
      </c>
      <c r="I16" s="41">
        <f t="shared" ref="I16:I22" si="0">G16/H16</f>
        <v>28.095238095238095</v>
      </c>
      <c r="J16" s="41">
        <v>17</v>
      </c>
      <c r="K16" s="41">
        <v>1</v>
      </c>
      <c r="L16" s="43">
        <v>11809.8</v>
      </c>
      <c r="M16" s="43">
        <v>2360</v>
      </c>
      <c r="N16" s="39">
        <v>44624</v>
      </c>
      <c r="O16" s="38" t="s">
        <v>91</v>
      </c>
      <c r="P16" s="35"/>
      <c r="Q16" s="56"/>
      <c r="R16" s="74"/>
      <c r="S16" s="75"/>
      <c r="T16" s="74"/>
      <c r="V16" s="57"/>
      <c r="W16" s="57"/>
      <c r="X16" s="58"/>
      <c r="Y16" s="7"/>
      <c r="Z16" s="57"/>
      <c r="AA16" s="58"/>
      <c r="AB16" s="34"/>
      <c r="AC16" s="34"/>
    </row>
    <row r="17" spans="1:29" ht="25.35" customHeight="1">
      <c r="A17" s="37">
        <v>5</v>
      </c>
      <c r="B17" s="37">
        <v>5</v>
      </c>
      <c r="C17" s="29" t="s">
        <v>58</v>
      </c>
      <c r="D17" s="43">
        <v>10275.59</v>
      </c>
      <c r="E17" s="41">
        <v>7188.14</v>
      </c>
      <c r="F17" s="47">
        <f>(D17-E17)/E17</f>
        <v>0.4295200149134546</v>
      </c>
      <c r="G17" s="43">
        <v>1568</v>
      </c>
      <c r="H17" s="41">
        <v>69</v>
      </c>
      <c r="I17" s="41">
        <f>G17/H17</f>
        <v>22.724637681159422</v>
      </c>
      <c r="J17" s="41">
        <v>21</v>
      </c>
      <c r="K17" s="41">
        <v>3</v>
      </c>
      <c r="L17" s="43">
        <v>108386.23</v>
      </c>
      <c r="M17" s="43">
        <v>17990</v>
      </c>
      <c r="N17" s="39">
        <v>44610</v>
      </c>
      <c r="O17" s="38" t="s">
        <v>59</v>
      </c>
      <c r="P17" s="76"/>
      <c r="Q17" s="56"/>
      <c r="R17" s="56"/>
      <c r="S17" s="56"/>
      <c r="T17" s="56"/>
      <c r="V17" s="57"/>
      <c r="W17" s="57"/>
      <c r="X17" s="58"/>
      <c r="Y17" s="7"/>
      <c r="Z17" s="57"/>
      <c r="AA17" s="58"/>
      <c r="AB17" s="34"/>
      <c r="AC17" s="34"/>
    </row>
    <row r="18" spans="1:29" ht="25.35" customHeight="1">
      <c r="A18" s="37">
        <v>6</v>
      </c>
      <c r="B18" s="37">
        <v>3</v>
      </c>
      <c r="C18" s="29" t="s">
        <v>67</v>
      </c>
      <c r="D18" s="43">
        <v>8143.7</v>
      </c>
      <c r="E18" s="41">
        <v>12794.37</v>
      </c>
      <c r="F18" s="47">
        <f t="shared" ref="F18:F23" si="1">(D18-E18)/E18</f>
        <v>-0.36349347408274113</v>
      </c>
      <c r="G18" s="43">
        <v>1639</v>
      </c>
      <c r="H18" s="41">
        <v>72</v>
      </c>
      <c r="I18" s="41">
        <f t="shared" si="0"/>
        <v>22.763888888888889</v>
      </c>
      <c r="J18" s="41">
        <v>14</v>
      </c>
      <c r="K18" s="41">
        <v>3</v>
      </c>
      <c r="L18" s="43">
        <v>53073.79</v>
      </c>
      <c r="M18" s="43">
        <v>10946</v>
      </c>
      <c r="N18" s="39">
        <v>44610</v>
      </c>
      <c r="O18" s="38" t="s">
        <v>68</v>
      </c>
      <c r="P18" s="35"/>
      <c r="Q18" s="56"/>
      <c r="R18" s="74"/>
      <c r="S18" s="75"/>
      <c r="T18" s="74"/>
      <c r="V18" s="57"/>
      <c r="W18" s="57"/>
      <c r="X18" s="58"/>
      <c r="Y18" s="7"/>
      <c r="Z18" s="57"/>
      <c r="AA18" s="58"/>
      <c r="AB18" s="34"/>
      <c r="AC18" s="34"/>
    </row>
    <row r="19" spans="1:29" ht="25.35" customHeight="1">
      <c r="A19" s="37">
        <v>7</v>
      </c>
      <c r="B19" s="37">
        <v>23</v>
      </c>
      <c r="C19" s="29" t="s">
        <v>56</v>
      </c>
      <c r="D19" s="43">
        <v>6913.63</v>
      </c>
      <c r="E19" s="41">
        <v>675.33</v>
      </c>
      <c r="F19" s="47">
        <f t="shared" si="1"/>
        <v>9.2374098588838045</v>
      </c>
      <c r="G19" s="43">
        <v>1427</v>
      </c>
      <c r="H19" s="41">
        <v>42</v>
      </c>
      <c r="I19" s="41">
        <f t="shared" si="0"/>
        <v>33.976190476190474</v>
      </c>
      <c r="J19" s="41">
        <v>19</v>
      </c>
      <c r="K19" s="41">
        <v>2</v>
      </c>
      <c r="L19" s="43">
        <v>9790.3799999999992</v>
      </c>
      <c r="M19" s="43">
        <v>1875</v>
      </c>
      <c r="N19" s="39">
        <v>44617</v>
      </c>
      <c r="O19" s="38" t="s">
        <v>57</v>
      </c>
      <c r="P19" s="35"/>
      <c r="Q19" s="56"/>
      <c r="R19" s="74"/>
      <c r="S19" s="75"/>
      <c r="T19" s="74"/>
      <c r="V19" s="57"/>
      <c r="W19" s="57"/>
      <c r="X19" s="58"/>
      <c r="Y19" s="7"/>
      <c r="Z19" s="57"/>
      <c r="AA19" s="58"/>
      <c r="AB19" s="34"/>
      <c r="AC19" s="34"/>
    </row>
    <row r="20" spans="1:29" ht="25.35" customHeight="1">
      <c r="A20" s="37">
        <v>8</v>
      </c>
      <c r="B20" s="37">
        <v>4</v>
      </c>
      <c r="C20" s="29" t="s">
        <v>89</v>
      </c>
      <c r="D20" s="43">
        <v>5643.24</v>
      </c>
      <c r="E20" s="41">
        <v>7506.54</v>
      </c>
      <c r="F20" s="47">
        <f t="shared" si="1"/>
        <v>-0.24822354906521515</v>
      </c>
      <c r="G20" s="43">
        <v>859</v>
      </c>
      <c r="H20" s="41">
        <v>35</v>
      </c>
      <c r="I20" s="41">
        <f t="shared" si="0"/>
        <v>24.542857142857144</v>
      </c>
      <c r="J20" s="41">
        <v>9</v>
      </c>
      <c r="K20" s="41">
        <v>2</v>
      </c>
      <c r="L20" s="43">
        <v>17191.900000000001</v>
      </c>
      <c r="M20" s="43">
        <v>2725</v>
      </c>
      <c r="N20" s="39">
        <v>44617</v>
      </c>
      <c r="O20" s="38" t="s">
        <v>45</v>
      </c>
      <c r="P20" s="35"/>
      <c r="Q20" s="56"/>
      <c r="R20" s="74"/>
      <c r="S20" s="75"/>
      <c r="T20" s="74"/>
      <c r="V20" s="57"/>
      <c r="W20" s="57"/>
      <c r="X20" s="58"/>
      <c r="Y20" s="7"/>
      <c r="Z20" s="57"/>
      <c r="AA20" s="58"/>
      <c r="AB20" s="34"/>
      <c r="AC20" s="34"/>
    </row>
    <row r="21" spans="1:29" ht="25.35" customHeight="1">
      <c r="A21" s="37">
        <v>9</v>
      </c>
      <c r="B21" s="37">
        <v>6</v>
      </c>
      <c r="C21" s="29" t="s">
        <v>96</v>
      </c>
      <c r="D21" s="43">
        <v>4358.32</v>
      </c>
      <c r="E21" s="41">
        <v>6329.22</v>
      </c>
      <c r="F21" s="47">
        <f t="shared" si="1"/>
        <v>-0.31139698098659874</v>
      </c>
      <c r="G21" s="43">
        <v>852</v>
      </c>
      <c r="H21" s="41">
        <v>37</v>
      </c>
      <c r="I21" s="41">
        <f t="shared" si="0"/>
        <v>23.027027027027028</v>
      </c>
      <c r="J21" s="41">
        <v>9</v>
      </c>
      <c r="K21" s="41">
        <v>4</v>
      </c>
      <c r="L21" s="43">
        <v>95517.18</v>
      </c>
      <c r="M21" s="43">
        <v>19576</v>
      </c>
      <c r="N21" s="39">
        <v>44603</v>
      </c>
      <c r="O21" s="38" t="s">
        <v>48</v>
      </c>
      <c r="P21" s="35"/>
      <c r="Q21" s="56"/>
      <c r="R21" s="74"/>
      <c r="S21" s="75"/>
      <c r="T21" s="74"/>
      <c r="V21" s="57"/>
      <c r="W21" s="57"/>
      <c r="X21" s="58"/>
      <c r="Y21" s="7"/>
      <c r="Z21" s="57"/>
      <c r="AA21" s="58"/>
      <c r="AB21" s="34"/>
      <c r="AC21" s="34"/>
    </row>
    <row r="22" spans="1:29" ht="25.35" customHeight="1">
      <c r="A22" s="37">
        <v>10</v>
      </c>
      <c r="B22" s="37">
        <v>9</v>
      </c>
      <c r="C22" s="29" t="s">
        <v>92</v>
      </c>
      <c r="D22" s="43">
        <v>3752.01</v>
      </c>
      <c r="E22" s="41">
        <v>4604.41</v>
      </c>
      <c r="F22" s="47">
        <f t="shared" si="1"/>
        <v>-0.18512686750311108</v>
      </c>
      <c r="G22" s="43">
        <v>538</v>
      </c>
      <c r="H22" s="41">
        <v>21</v>
      </c>
      <c r="I22" s="41">
        <f t="shared" si="0"/>
        <v>25.61904761904762</v>
      </c>
      <c r="J22" s="41">
        <v>6</v>
      </c>
      <c r="K22" s="41">
        <v>5</v>
      </c>
      <c r="L22" s="43">
        <v>145634.64000000001</v>
      </c>
      <c r="M22" s="43">
        <v>20287</v>
      </c>
      <c r="N22" s="39">
        <v>44596</v>
      </c>
      <c r="O22" s="38" t="s">
        <v>48</v>
      </c>
      <c r="P22" s="35"/>
      <c r="Q22" s="56"/>
      <c r="R22" s="74"/>
      <c r="S22" s="75"/>
      <c r="T22" s="74"/>
      <c r="V22" s="57"/>
      <c r="W22" s="57"/>
      <c r="X22" s="58"/>
      <c r="Y22" s="7"/>
      <c r="Z22" s="57"/>
      <c r="AA22" s="58"/>
      <c r="AB22" s="34"/>
      <c r="AC22" s="34"/>
    </row>
    <row r="23" spans="1:29" ht="25.35" customHeight="1">
      <c r="A23" s="14"/>
      <c r="B23" s="14"/>
      <c r="C23" s="28" t="s">
        <v>53</v>
      </c>
      <c r="D23" s="36">
        <f>SUM(D13:D22)</f>
        <v>174887.35</v>
      </c>
      <c r="E23" s="36">
        <v>109288.2</v>
      </c>
      <c r="F23" s="67">
        <f t="shared" si="1"/>
        <v>0.60024000761289886</v>
      </c>
      <c r="G23" s="36">
        <f>SUM(G13:G22)</f>
        <v>27542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X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X24" s="34"/>
      <c r="AB24" s="7"/>
    </row>
    <row r="25" spans="1:29" ht="25.35" customHeight="1">
      <c r="A25" s="37">
        <v>11</v>
      </c>
      <c r="B25" s="37">
        <v>7</v>
      </c>
      <c r="C25" s="29" t="s">
        <v>60</v>
      </c>
      <c r="D25" s="43">
        <v>3120.68</v>
      </c>
      <c r="E25" s="41">
        <v>5574.79</v>
      </c>
      <c r="F25" s="47">
        <f>(D25-E25)/E25</f>
        <v>-0.44021568525451188</v>
      </c>
      <c r="G25" s="43">
        <v>451</v>
      </c>
      <c r="H25" s="41">
        <v>18</v>
      </c>
      <c r="I25" s="41">
        <f>G25/H25</f>
        <v>25.055555555555557</v>
      </c>
      <c r="J25" s="41">
        <v>5</v>
      </c>
      <c r="K25" s="41">
        <v>4</v>
      </c>
      <c r="L25" s="43">
        <v>86660</v>
      </c>
      <c r="M25" s="43">
        <v>13465</v>
      </c>
      <c r="N25" s="39">
        <v>44603</v>
      </c>
      <c r="O25" s="38" t="s">
        <v>41</v>
      </c>
      <c r="P25" s="35"/>
      <c r="Q25" s="56"/>
      <c r="R25" s="74"/>
      <c r="S25" s="75"/>
      <c r="T25" s="74"/>
      <c r="V25" s="57"/>
      <c r="W25" s="57"/>
      <c r="X25" s="58"/>
      <c r="Y25" s="7"/>
      <c r="Z25" s="57"/>
      <c r="AA25" s="58"/>
      <c r="AB25" s="34"/>
      <c r="AC25" s="34"/>
    </row>
    <row r="26" spans="1:29" ht="25.35" customHeight="1">
      <c r="A26" s="37">
        <v>12</v>
      </c>
      <c r="B26" s="37">
        <v>11</v>
      </c>
      <c r="C26" s="29" t="s">
        <v>54</v>
      </c>
      <c r="D26" s="43">
        <v>2979.6</v>
      </c>
      <c r="E26" s="41">
        <v>3485.97</v>
      </c>
      <c r="F26" s="47">
        <f t="shared" ref="F26:F35" si="2">(D26-E26)/E26</f>
        <v>-0.14525942564049601</v>
      </c>
      <c r="G26" s="43">
        <v>551</v>
      </c>
      <c r="H26" s="41">
        <v>15</v>
      </c>
      <c r="I26" s="41">
        <f>G26/H26</f>
        <v>36.733333333333334</v>
      </c>
      <c r="J26" s="41">
        <v>5</v>
      </c>
      <c r="K26" s="41">
        <v>15</v>
      </c>
      <c r="L26" s="43">
        <v>212485</v>
      </c>
      <c r="M26" s="43">
        <v>42240</v>
      </c>
      <c r="N26" s="39">
        <v>44526</v>
      </c>
      <c r="O26" s="38" t="s">
        <v>41</v>
      </c>
      <c r="P26" s="35"/>
      <c r="Q26" s="56"/>
      <c r="R26" s="74"/>
      <c r="S26" s="75"/>
      <c r="T26" s="74"/>
      <c r="U26" s="74"/>
      <c r="V26" s="57"/>
      <c r="W26" s="57"/>
      <c r="X26" s="58"/>
      <c r="Y26" s="7"/>
      <c r="Z26" s="57"/>
      <c r="AA26" s="58"/>
      <c r="AB26" s="34"/>
      <c r="AC26" s="34"/>
    </row>
    <row r="27" spans="1:29" ht="25.35" customHeight="1">
      <c r="A27" s="37">
        <v>13</v>
      </c>
      <c r="B27" s="37">
        <v>10</v>
      </c>
      <c r="C27" s="29" t="s">
        <v>79</v>
      </c>
      <c r="D27" s="43">
        <v>1617.97</v>
      </c>
      <c r="E27" s="41">
        <v>4396.6400000000003</v>
      </c>
      <c r="F27" s="47">
        <f t="shared" si="2"/>
        <v>-0.63199852614723973</v>
      </c>
      <c r="G27" s="43">
        <v>231</v>
      </c>
      <c r="H27" s="41">
        <v>9</v>
      </c>
      <c r="I27" s="41">
        <f>G27/H27</f>
        <v>25.666666666666668</v>
      </c>
      <c r="J27" s="41">
        <v>3</v>
      </c>
      <c r="K27" s="41">
        <v>4</v>
      </c>
      <c r="L27" s="43">
        <v>109397</v>
      </c>
      <c r="M27" s="43">
        <v>15334</v>
      </c>
      <c r="N27" s="39">
        <v>44603</v>
      </c>
      <c r="O27" s="38" t="s">
        <v>43</v>
      </c>
      <c r="P27" s="35"/>
      <c r="Q27" s="56"/>
      <c r="R27" s="74"/>
      <c r="S27" s="75"/>
      <c r="T27" s="74"/>
      <c r="V27" s="57"/>
      <c r="W27" s="57"/>
      <c r="X27" s="58"/>
      <c r="Y27" s="7"/>
      <c r="Z27" s="57"/>
      <c r="AA27" s="58"/>
      <c r="AB27" s="34"/>
      <c r="AC27" s="34"/>
    </row>
    <row r="28" spans="1:29" ht="25.35" customHeight="1">
      <c r="A28" s="37">
        <v>14</v>
      </c>
      <c r="B28" s="37">
        <v>17</v>
      </c>
      <c r="C28" s="29" t="s">
        <v>77</v>
      </c>
      <c r="D28" s="43">
        <v>1532.26</v>
      </c>
      <c r="E28" s="41">
        <v>1737.99</v>
      </c>
      <c r="F28" s="47">
        <f t="shared" si="2"/>
        <v>-0.11837237268338714</v>
      </c>
      <c r="G28" s="43">
        <v>292</v>
      </c>
      <c r="H28" s="41">
        <v>8</v>
      </c>
      <c r="I28" s="41">
        <f>G28/H28</f>
        <v>36.5</v>
      </c>
      <c r="J28" s="41">
        <v>3</v>
      </c>
      <c r="K28" s="41">
        <v>9</v>
      </c>
      <c r="L28" s="43">
        <v>179845</v>
      </c>
      <c r="M28" s="43">
        <v>35216</v>
      </c>
      <c r="N28" s="39">
        <v>44568</v>
      </c>
      <c r="O28" s="38" t="s">
        <v>37</v>
      </c>
      <c r="P28" s="35"/>
      <c r="Q28" s="56"/>
      <c r="R28" s="74"/>
      <c r="S28" s="75"/>
      <c r="T28" s="74"/>
      <c r="V28" s="57"/>
      <c r="W28" s="57"/>
      <c r="X28" s="58"/>
      <c r="Y28" s="7"/>
      <c r="Z28" s="57"/>
      <c r="AA28" s="57"/>
      <c r="AB28" s="34"/>
      <c r="AC28" s="34"/>
    </row>
    <row r="29" spans="1:29" ht="25.35" customHeight="1">
      <c r="A29" s="37">
        <v>15</v>
      </c>
      <c r="B29" s="37">
        <v>12</v>
      </c>
      <c r="C29" s="29" t="s">
        <v>94</v>
      </c>
      <c r="D29" s="43">
        <v>1308.47</v>
      </c>
      <c r="E29" s="41">
        <v>3380</v>
      </c>
      <c r="F29" s="47">
        <f t="shared" si="2"/>
        <v>-0.61287869822485197</v>
      </c>
      <c r="G29" s="43">
        <v>204</v>
      </c>
      <c r="H29" s="41">
        <v>15</v>
      </c>
      <c r="I29" s="41">
        <f>G29/H29</f>
        <v>13.6</v>
      </c>
      <c r="J29" s="41">
        <v>7</v>
      </c>
      <c r="K29" s="41">
        <v>2</v>
      </c>
      <c r="L29" s="43">
        <v>6605</v>
      </c>
      <c r="M29" s="43">
        <v>1144</v>
      </c>
      <c r="N29" s="39">
        <v>44617</v>
      </c>
      <c r="O29" s="38" t="s">
        <v>43</v>
      </c>
      <c r="P29" s="35"/>
      <c r="Q29" s="56"/>
      <c r="R29" s="56"/>
      <c r="S29" s="56"/>
      <c r="T29" s="56"/>
      <c r="V29" s="35"/>
      <c r="W29" s="57"/>
      <c r="X29" s="58"/>
      <c r="Y29" s="7"/>
      <c r="Z29" s="57"/>
      <c r="AA29" s="58"/>
      <c r="AB29" s="34"/>
      <c r="AC29" s="34"/>
    </row>
    <row r="30" spans="1:29" ht="25.35" customHeight="1">
      <c r="A30" s="37">
        <v>16</v>
      </c>
      <c r="B30" s="37">
        <v>14</v>
      </c>
      <c r="C30" s="29" t="s">
        <v>64</v>
      </c>
      <c r="D30" s="43">
        <v>1139</v>
      </c>
      <c r="E30" s="41">
        <v>2051</v>
      </c>
      <c r="F30" s="47">
        <f t="shared" si="2"/>
        <v>-0.4446611409068747</v>
      </c>
      <c r="G30" s="43">
        <v>206</v>
      </c>
      <c r="H30" s="41" t="s">
        <v>36</v>
      </c>
      <c r="I30" s="41" t="s">
        <v>36</v>
      </c>
      <c r="J30" s="41">
        <v>4</v>
      </c>
      <c r="K30" s="41">
        <v>5</v>
      </c>
      <c r="L30" s="43">
        <v>45487</v>
      </c>
      <c r="M30" s="43">
        <v>9183</v>
      </c>
      <c r="N30" s="39">
        <v>44596</v>
      </c>
      <c r="O30" s="38" t="s">
        <v>65</v>
      </c>
      <c r="P30" s="35"/>
      <c r="Q30" s="56"/>
      <c r="R30" s="56"/>
      <c r="S30" s="56"/>
      <c r="T30" s="56"/>
      <c r="V30" s="35"/>
      <c r="W30" s="57"/>
      <c r="X30" s="58"/>
      <c r="Y30" s="7"/>
      <c r="Z30" s="57"/>
      <c r="AA30" s="58"/>
      <c r="AB30" s="34"/>
      <c r="AC30" s="34"/>
    </row>
    <row r="31" spans="1:29" ht="25.35" customHeight="1">
      <c r="A31" s="37">
        <v>17</v>
      </c>
      <c r="B31" s="37">
        <v>8</v>
      </c>
      <c r="C31" s="29" t="s">
        <v>82</v>
      </c>
      <c r="D31" s="43">
        <v>1017.67</v>
      </c>
      <c r="E31" s="41">
        <v>5396.16</v>
      </c>
      <c r="F31" s="47">
        <f t="shared" si="2"/>
        <v>-0.81140848306944191</v>
      </c>
      <c r="G31" s="43">
        <v>149</v>
      </c>
      <c r="H31" s="41">
        <v>16</v>
      </c>
      <c r="I31" s="41">
        <f>G31/H31</f>
        <v>9.3125</v>
      </c>
      <c r="J31" s="41">
        <v>6</v>
      </c>
      <c r="K31" s="41">
        <v>2</v>
      </c>
      <c r="L31" s="43">
        <v>7967</v>
      </c>
      <c r="M31" s="43">
        <v>1223</v>
      </c>
      <c r="N31" s="39">
        <v>44617</v>
      </c>
      <c r="O31" s="38" t="s">
        <v>50</v>
      </c>
      <c r="P31" s="35"/>
      <c r="Q31" s="56"/>
      <c r="R31" s="56"/>
      <c r="S31" s="75"/>
      <c r="T31" s="56"/>
      <c r="V31" s="35"/>
      <c r="W31" s="57"/>
      <c r="X31" s="58"/>
      <c r="Y31" s="7"/>
      <c r="Z31" s="57"/>
      <c r="AA31" s="58"/>
      <c r="AB31" s="34"/>
      <c r="AC31" s="34"/>
    </row>
    <row r="32" spans="1:29" ht="25.35" customHeight="1">
      <c r="A32" s="37">
        <v>18</v>
      </c>
      <c r="B32" s="37">
        <v>13</v>
      </c>
      <c r="C32" s="29" t="s">
        <v>61</v>
      </c>
      <c r="D32" s="43">
        <v>873.83</v>
      </c>
      <c r="E32" s="41">
        <v>3028.04</v>
      </c>
      <c r="F32" s="47">
        <f t="shared" si="2"/>
        <v>-0.71142058889578741</v>
      </c>
      <c r="G32" s="43">
        <v>150</v>
      </c>
      <c r="H32" s="41" t="s">
        <v>36</v>
      </c>
      <c r="I32" s="41" t="s">
        <v>36</v>
      </c>
      <c r="J32" s="41">
        <v>3</v>
      </c>
      <c r="K32" s="41">
        <v>10</v>
      </c>
      <c r="L32" s="43">
        <v>617300.54</v>
      </c>
      <c r="M32" s="43">
        <v>86896</v>
      </c>
      <c r="N32" s="39">
        <v>44561</v>
      </c>
      <c r="O32" s="38" t="s">
        <v>62</v>
      </c>
      <c r="P32" s="35"/>
      <c r="Q32" s="56"/>
      <c r="R32" s="56"/>
      <c r="S32" s="56"/>
      <c r="T32" s="56"/>
      <c r="W32" s="57"/>
      <c r="X32" s="58"/>
      <c r="Y32" s="7"/>
      <c r="Z32" s="57"/>
      <c r="AA32" s="58"/>
      <c r="AB32" s="34"/>
      <c r="AC32" s="34"/>
    </row>
    <row r="33" spans="1:29" ht="25.35" customHeight="1">
      <c r="A33" s="37">
        <v>19</v>
      </c>
      <c r="B33" s="37">
        <v>15</v>
      </c>
      <c r="C33" s="29" t="s">
        <v>95</v>
      </c>
      <c r="D33" s="43">
        <v>597.63</v>
      </c>
      <c r="E33" s="41">
        <v>1928.48</v>
      </c>
      <c r="F33" s="47">
        <f t="shared" si="2"/>
        <v>-0.6901030863685389</v>
      </c>
      <c r="G33" s="43">
        <v>87</v>
      </c>
      <c r="H33" s="41">
        <v>5</v>
      </c>
      <c r="I33" s="41">
        <f>G33/H33</f>
        <v>17.399999999999999</v>
      </c>
      <c r="J33" s="41">
        <v>3</v>
      </c>
      <c r="K33" s="41">
        <v>3</v>
      </c>
      <c r="L33" s="43">
        <v>13480</v>
      </c>
      <c r="M33" s="43">
        <v>2007</v>
      </c>
      <c r="N33" s="39">
        <v>44610</v>
      </c>
      <c r="O33" s="38" t="s">
        <v>37</v>
      </c>
      <c r="P33" s="35"/>
      <c r="Q33" s="56"/>
      <c r="R33" s="56"/>
      <c r="S33" s="56"/>
      <c r="T33" s="56"/>
      <c r="W33" s="57"/>
      <c r="X33" s="58"/>
      <c r="Y33" s="7"/>
      <c r="Z33" s="57"/>
      <c r="AA33" s="58"/>
      <c r="AB33" s="34"/>
      <c r="AC33" s="34"/>
    </row>
    <row r="34" spans="1:29" ht="25.35" customHeight="1">
      <c r="A34" s="37">
        <v>20</v>
      </c>
      <c r="B34" s="37">
        <v>16</v>
      </c>
      <c r="C34" s="29" t="s">
        <v>109</v>
      </c>
      <c r="D34" s="43">
        <v>475.23</v>
      </c>
      <c r="E34" s="41">
        <v>1871.81</v>
      </c>
      <c r="F34" s="47">
        <f t="shared" si="2"/>
        <v>-0.74611205197108676</v>
      </c>
      <c r="G34" s="43">
        <v>81</v>
      </c>
      <c r="H34" s="41">
        <v>4</v>
      </c>
      <c r="I34" s="41">
        <f>G34/H34</f>
        <v>20.25</v>
      </c>
      <c r="J34" s="41">
        <v>2</v>
      </c>
      <c r="K34" s="41">
        <v>12</v>
      </c>
      <c r="L34" s="43">
        <v>796934.78</v>
      </c>
      <c r="M34" s="43">
        <v>115838</v>
      </c>
      <c r="N34" s="39">
        <v>44547</v>
      </c>
      <c r="O34" s="38" t="s">
        <v>39</v>
      </c>
      <c r="P34" s="35"/>
      <c r="Q34" s="56"/>
      <c r="R34" s="56"/>
      <c r="S34" s="56"/>
      <c r="T34" s="56"/>
      <c r="W34" s="57"/>
      <c r="X34" s="58"/>
      <c r="Y34" s="7"/>
      <c r="Z34" s="57"/>
      <c r="AA34" s="58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189549.69000000003</v>
      </c>
      <c r="E35" s="36">
        <v>130669.13999999998</v>
      </c>
      <c r="F35" s="67">
        <f t="shared" si="2"/>
        <v>0.45060792471734379</v>
      </c>
      <c r="G35" s="36">
        <f>SUM(G23:G34)</f>
        <v>29944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X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X36" s="34"/>
      <c r="AB36" s="7"/>
    </row>
    <row r="37" spans="1:29" ht="25.35" customHeight="1">
      <c r="A37" s="37">
        <v>21</v>
      </c>
      <c r="B37" s="61">
        <v>22</v>
      </c>
      <c r="C37" s="29" t="s">
        <v>118</v>
      </c>
      <c r="D37" s="43">
        <v>454</v>
      </c>
      <c r="E37" s="41">
        <v>974</v>
      </c>
      <c r="F37" s="47">
        <f>(D37-E37)/E37</f>
        <v>-0.53388090349075978</v>
      </c>
      <c r="G37" s="43">
        <v>79</v>
      </c>
      <c r="H37" s="41">
        <v>4</v>
      </c>
      <c r="I37" s="41">
        <f>G37/H37</f>
        <v>19.75</v>
      </c>
      <c r="J37" s="41">
        <v>2</v>
      </c>
      <c r="K37" s="41">
        <v>6</v>
      </c>
      <c r="L37" s="43">
        <v>25478.78</v>
      </c>
      <c r="M37" s="43">
        <v>4244</v>
      </c>
      <c r="N37" s="39">
        <v>44589</v>
      </c>
      <c r="O37" s="38" t="s">
        <v>119</v>
      </c>
      <c r="P37" s="35"/>
      <c r="Q37" s="56"/>
      <c r="R37" s="56"/>
      <c r="S37" s="56"/>
      <c r="T37" s="56"/>
      <c r="U37" s="57"/>
      <c r="V37" s="57"/>
      <c r="W37" s="57"/>
      <c r="X37" s="7"/>
      <c r="Y37" s="34"/>
      <c r="Z37" s="58"/>
      <c r="AA37" s="58"/>
      <c r="AB37" s="34"/>
    </row>
    <row r="38" spans="1:29" ht="25.35" customHeight="1">
      <c r="A38" s="37">
        <v>22</v>
      </c>
      <c r="B38" s="61">
        <v>19</v>
      </c>
      <c r="C38" s="29" t="s">
        <v>106</v>
      </c>
      <c r="D38" s="43">
        <v>311</v>
      </c>
      <c r="E38" s="41">
        <v>1318</v>
      </c>
      <c r="F38" s="47">
        <f>(D38-E38)/E38</f>
        <v>-0.76403641881638851</v>
      </c>
      <c r="G38" s="43">
        <v>41</v>
      </c>
      <c r="H38" s="41" t="s">
        <v>36</v>
      </c>
      <c r="I38" s="41" t="s">
        <v>36</v>
      </c>
      <c r="J38" s="41">
        <v>1</v>
      </c>
      <c r="K38" s="41">
        <v>8</v>
      </c>
      <c r="L38" s="43">
        <v>50241</v>
      </c>
      <c r="M38" s="43">
        <v>8863</v>
      </c>
      <c r="N38" s="39">
        <v>44575</v>
      </c>
      <c r="O38" s="38" t="s">
        <v>65</v>
      </c>
      <c r="P38" s="35"/>
      <c r="Q38" s="56"/>
      <c r="R38" s="56"/>
      <c r="S38" s="56"/>
      <c r="T38" s="56"/>
      <c r="U38" s="56"/>
      <c r="V38" s="57"/>
      <c r="W38" s="57"/>
      <c r="X38" s="34"/>
      <c r="Y38" s="58"/>
      <c r="Z38" s="7"/>
      <c r="AA38" s="58"/>
    </row>
    <row r="39" spans="1:29" ht="25.35" customHeight="1">
      <c r="A39" s="37">
        <v>23</v>
      </c>
      <c r="B39" s="61">
        <v>18</v>
      </c>
      <c r="C39" s="29" t="s">
        <v>111</v>
      </c>
      <c r="D39" s="43">
        <v>263.39999999999998</v>
      </c>
      <c r="E39" s="41">
        <v>1509.65</v>
      </c>
      <c r="F39" s="47">
        <f>(D39-E39)/E39</f>
        <v>-0.82552247209618124</v>
      </c>
      <c r="G39" s="43">
        <v>55</v>
      </c>
      <c r="H39" s="41">
        <v>6</v>
      </c>
      <c r="I39" s="41">
        <f>G39/H39</f>
        <v>9.1666666666666661</v>
      </c>
      <c r="J39" s="41">
        <v>2</v>
      </c>
      <c r="K39" s="41">
        <v>11</v>
      </c>
      <c r="L39" s="43">
        <v>317078</v>
      </c>
      <c r="M39" s="43">
        <v>64345</v>
      </c>
      <c r="N39" s="39">
        <v>44554</v>
      </c>
      <c r="O39" s="38" t="s">
        <v>43</v>
      </c>
      <c r="P39" s="35"/>
      <c r="Q39" s="56"/>
      <c r="R39" s="56"/>
      <c r="S39" s="56"/>
      <c r="T39" s="56"/>
      <c r="U39" s="57"/>
      <c r="V39" s="57"/>
      <c r="W39" s="34"/>
      <c r="X39" s="58"/>
      <c r="Z39" s="57"/>
      <c r="AA39" s="58"/>
    </row>
    <row r="40" spans="1:29" ht="25.35" customHeight="1">
      <c r="A40" s="37">
        <v>24</v>
      </c>
      <c r="B40" s="37" t="s">
        <v>34</v>
      </c>
      <c r="C40" s="29" t="s">
        <v>107</v>
      </c>
      <c r="D40" s="43">
        <v>240.8</v>
      </c>
      <c r="E40" s="41" t="s">
        <v>36</v>
      </c>
      <c r="F40" s="41" t="s">
        <v>36</v>
      </c>
      <c r="G40" s="43">
        <v>37</v>
      </c>
      <c r="H40" s="41" t="s">
        <v>36</v>
      </c>
      <c r="I40" s="41" t="s">
        <v>36</v>
      </c>
      <c r="J40" s="41" t="s">
        <v>36</v>
      </c>
      <c r="K40" s="41">
        <v>1</v>
      </c>
      <c r="L40" s="43">
        <v>240.8</v>
      </c>
      <c r="M40" s="43">
        <v>37</v>
      </c>
      <c r="N40" s="39">
        <v>44624</v>
      </c>
      <c r="O40" s="38" t="s">
        <v>108</v>
      </c>
      <c r="P40" s="35"/>
      <c r="Q40" s="56"/>
      <c r="R40" s="56"/>
      <c r="S40" s="56"/>
      <c r="T40" s="56"/>
      <c r="U40" s="57"/>
      <c r="V40" s="57"/>
      <c r="W40" s="57"/>
      <c r="X40" s="58"/>
      <c r="Y40" s="7"/>
      <c r="Z40" s="58"/>
      <c r="AA40" s="34"/>
      <c r="AB40" s="34"/>
    </row>
    <row r="41" spans="1:29" ht="25.35" customHeight="1">
      <c r="A41" s="37">
        <v>25</v>
      </c>
      <c r="B41" s="37">
        <v>24</v>
      </c>
      <c r="C41" s="29" t="s">
        <v>66</v>
      </c>
      <c r="D41" s="43">
        <v>183</v>
      </c>
      <c r="E41" s="41">
        <v>591</v>
      </c>
      <c r="F41" s="47">
        <f>(D41-E41)/E41</f>
        <v>-0.69035532994923854</v>
      </c>
      <c r="G41" s="43">
        <v>42</v>
      </c>
      <c r="H41" s="41" t="s">
        <v>36</v>
      </c>
      <c r="I41" s="41" t="s">
        <v>36</v>
      </c>
      <c r="J41" s="41">
        <v>2</v>
      </c>
      <c r="K41" s="41">
        <v>4</v>
      </c>
      <c r="L41" s="43">
        <v>15075</v>
      </c>
      <c r="M41" s="43">
        <v>2459</v>
      </c>
      <c r="N41" s="39">
        <v>44603</v>
      </c>
      <c r="O41" s="38" t="s">
        <v>65</v>
      </c>
      <c r="P41" s="35"/>
      <c r="Q41" s="56"/>
      <c r="R41" s="56"/>
      <c r="S41" s="56"/>
      <c r="T41" s="56"/>
      <c r="W41" s="57"/>
      <c r="X41" s="58"/>
      <c r="Y41" s="7"/>
      <c r="Z41" s="57"/>
      <c r="AA41" s="58"/>
      <c r="AB41" s="34"/>
      <c r="AC41" s="34"/>
    </row>
    <row r="42" spans="1:29" ht="25.35" customHeight="1">
      <c r="A42" s="37">
        <v>26</v>
      </c>
      <c r="B42" s="37">
        <v>20</v>
      </c>
      <c r="C42" s="29" t="s">
        <v>120</v>
      </c>
      <c r="D42" s="43">
        <v>171</v>
      </c>
      <c r="E42" s="41">
        <v>1070</v>
      </c>
      <c r="F42" s="47">
        <f>(D42-E42)/E42</f>
        <v>-0.84018691588785044</v>
      </c>
      <c r="G42" s="43">
        <v>42</v>
      </c>
      <c r="H42" s="41">
        <v>3</v>
      </c>
      <c r="I42" s="41">
        <f>G42/H42</f>
        <v>14</v>
      </c>
      <c r="J42" s="41">
        <v>2</v>
      </c>
      <c r="K42" s="41">
        <v>2</v>
      </c>
      <c r="L42" s="43">
        <v>1677</v>
      </c>
      <c r="M42" s="43">
        <v>323</v>
      </c>
      <c r="N42" s="39">
        <v>44617</v>
      </c>
      <c r="O42" s="38" t="s">
        <v>119</v>
      </c>
      <c r="P42" s="35"/>
      <c r="Q42" s="56"/>
      <c r="R42" s="56"/>
      <c r="S42" s="56"/>
      <c r="T42" s="56"/>
      <c r="W42" s="57"/>
      <c r="X42" s="58"/>
      <c r="Y42" s="7"/>
      <c r="Z42" s="57"/>
      <c r="AA42" s="58"/>
      <c r="AB42" s="34"/>
      <c r="AC42" s="34"/>
    </row>
    <row r="43" spans="1:29" ht="25.35" customHeight="1">
      <c r="A43" s="37">
        <v>27</v>
      </c>
      <c r="B43" s="44" t="s">
        <v>36</v>
      </c>
      <c r="C43" s="29" t="s">
        <v>121</v>
      </c>
      <c r="D43" s="43">
        <v>61</v>
      </c>
      <c r="E43" s="41" t="s">
        <v>36</v>
      </c>
      <c r="F43" s="41" t="s">
        <v>36</v>
      </c>
      <c r="G43" s="43">
        <v>9</v>
      </c>
      <c r="H43" s="41">
        <v>1</v>
      </c>
      <c r="I43" s="41">
        <f>G43/H43</f>
        <v>9</v>
      </c>
      <c r="J43" s="41">
        <v>1</v>
      </c>
      <c r="K43" s="41" t="s">
        <v>36</v>
      </c>
      <c r="L43" s="43">
        <v>50160</v>
      </c>
      <c r="M43" s="43">
        <v>8590</v>
      </c>
      <c r="N43" s="39">
        <v>44512</v>
      </c>
      <c r="O43" s="38" t="s">
        <v>50</v>
      </c>
      <c r="P43" s="35"/>
      <c r="Q43" s="56"/>
      <c r="R43" s="56"/>
      <c r="S43" s="56"/>
      <c r="T43" s="56"/>
      <c r="W43" s="58"/>
      <c r="X43" s="58"/>
      <c r="Y43" s="7"/>
      <c r="Z43" s="57"/>
      <c r="AA43" s="58"/>
      <c r="AB43" s="34"/>
      <c r="AC43" s="34"/>
    </row>
    <row r="44" spans="1:29" ht="25.35" customHeight="1">
      <c r="A44" s="37">
        <v>28</v>
      </c>
      <c r="B44" s="44" t="s">
        <v>36</v>
      </c>
      <c r="C44" s="29" t="s">
        <v>122</v>
      </c>
      <c r="D44" s="43">
        <v>14</v>
      </c>
      <c r="E44" s="41" t="s">
        <v>36</v>
      </c>
      <c r="F44" s="41" t="s">
        <v>36</v>
      </c>
      <c r="G44" s="43">
        <v>2</v>
      </c>
      <c r="H44" s="41">
        <v>1</v>
      </c>
      <c r="I44" s="41">
        <f>G44/H44</f>
        <v>2</v>
      </c>
      <c r="J44" s="41">
        <v>1</v>
      </c>
      <c r="K44" s="41" t="s">
        <v>36</v>
      </c>
      <c r="L44" s="43">
        <v>29671.25</v>
      </c>
      <c r="M44" s="43">
        <v>5258</v>
      </c>
      <c r="N44" s="39">
        <v>44519</v>
      </c>
      <c r="O44" s="38" t="s">
        <v>71</v>
      </c>
      <c r="P44" s="35"/>
      <c r="Q44" s="56"/>
      <c r="R44" s="56"/>
      <c r="S44" s="56"/>
      <c r="T44" s="56"/>
      <c r="V44" s="57"/>
      <c r="W44" s="57"/>
      <c r="X44" s="58"/>
      <c r="Y44" s="7"/>
      <c r="Z44" s="57"/>
      <c r="AA44" s="58"/>
      <c r="AB44" s="34"/>
      <c r="AC44" s="34"/>
    </row>
    <row r="45" spans="1:29" ht="25.35" customHeight="1">
      <c r="A45" s="14"/>
      <c r="B45" s="14"/>
      <c r="C45" s="28" t="s">
        <v>123</v>
      </c>
      <c r="D45" s="36">
        <f>SUM(D35:D44)</f>
        <v>191247.89</v>
      </c>
      <c r="E45" s="36">
        <v>135738.21</v>
      </c>
      <c r="F45" s="67">
        <f>(D45-E45)/E45</f>
        <v>0.40894660390762499</v>
      </c>
      <c r="G45" s="36">
        <f>SUM(G35:G44)</f>
        <v>30251</v>
      </c>
      <c r="H45" s="36"/>
      <c r="I45" s="16"/>
      <c r="J45" s="15"/>
      <c r="K45" s="17"/>
      <c r="L45" s="18"/>
      <c r="M45" s="22"/>
      <c r="N45" s="19"/>
      <c r="O45" s="48"/>
    </row>
    <row r="46" spans="1:29" ht="23.1" customHeight="1">
      <c r="R46" s="35"/>
    </row>
    <row r="47" spans="1:29" ht="17.25" customHeight="1">
      <c r="R47" s="35"/>
    </row>
    <row r="48" spans="1:29" ht="20.25" customHeight="1"/>
    <row r="59" spans="16:18">
      <c r="R59" s="35"/>
    </row>
    <row r="63" spans="16:18">
      <c r="P63" s="35"/>
    </row>
    <row r="67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EB25-5871-4ABA-8DC7-C8A3AEBFE1F9}">
  <dimension ref="A1:AC73"/>
  <sheetViews>
    <sheetView topLeftCell="A22" zoomScale="60" zoomScaleNormal="60" workbookViewId="0">
      <selection activeCell="A49" sqref="A49:XFD4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4.88671875" style="33" customWidth="1"/>
    <col min="25" max="25" width="13.6640625" style="33" customWidth="1"/>
    <col min="26" max="26" width="13.109375" style="33" customWidth="1"/>
    <col min="27" max="27" width="12.5546875" style="33" bestFit="1" customWidth="1"/>
    <col min="28" max="28" width="11" style="33" customWidth="1"/>
    <col min="29" max="16384" width="8.88671875" style="33"/>
  </cols>
  <sheetData>
    <row r="1" spans="1:29" ht="19.5" customHeight="1">
      <c r="E1" s="2" t="s">
        <v>124</v>
      </c>
      <c r="F1" s="2"/>
      <c r="G1" s="2"/>
      <c r="H1" s="2"/>
      <c r="I1" s="2"/>
    </row>
    <row r="2" spans="1:29" ht="19.5" customHeight="1">
      <c r="E2" s="2" t="s">
        <v>125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116</v>
      </c>
      <c r="E6" s="4" t="s">
        <v>126</v>
      </c>
      <c r="F6" s="129"/>
      <c r="G6" s="4" t="s">
        <v>116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AB9" s="34"/>
    </row>
    <row r="10" spans="1:29">
      <c r="A10" s="132"/>
      <c r="B10" s="132"/>
      <c r="C10" s="129"/>
      <c r="D10" s="79" t="s">
        <v>117</v>
      </c>
      <c r="E10" s="79" t="s">
        <v>127</v>
      </c>
      <c r="F10" s="129"/>
      <c r="G10" s="79" t="s">
        <v>117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9" ht="25.35" customHeight="1">
      <c r="A13" s="37">
        <v>1</v>
      </c>
      <c r="B13" s="37">
        <v>1</v>
      </c>
      <c r="C13" s="29" t="s">
        <v>46</v>
      </c>
      <c r="D13" s="43">
        <v>36233.93</v>
      </c>
      <c r="E13" s="41">
        <v>71158.73</v>
      </c>
      <c r="F13" s="47">
        <f>(D13-E13)/E13</f>
        <v>-0.4908013394842769</v>
      </c>
      <c r="G13" s="43">
        <v>4677</v>
      </c>
      <c r="H13" s="41">
        <v>102</v>
      </c>
      <c r="I13" s="41">
        <f>G13/H13</f>
        <v>45.852941176470587</v>
      </c>
      <c r="J13" s="41">
        <v>11</v>
      </c>
      <c r="K13" s="41">
        <v>2</v>
      </c>
      <c r="L13" s="43">
        <v>133362.29</v>
      </c>
      <c r="M13" s="43">
        <v>18043</v>
      </c>
      <c r="N13" s="39">
        <v>44610</v>
      </c>
      <c r="O13" s="38" t="s">
        <v>39</v>
      </c>
      <c r="P13" s="35"/>
      <c r="Q13" s="56"/>
      <c r="R13" s="56"/>
      <c r="S13" s="56"/>
      <c r="T13" s="74"/>
      <c r="V13" s="35"/>
      <c r="W13" s="34"/>
      <c r="X13" s="35"/>
      <c r="Y13" s="34"/>
      <c r="Z13" s="7"/>
      <c r="AC13" s="34"/>
    </row>
    <row r="14" spans="1:29" ht="25.35" customHeight="1">
      <c r="A14" s="37">
        <v>2</v>
      </c>
      <c r="B14" s="37" t="s">
        <v>34</v>
      </c>
      <c r="C14" s="29" t="s">
        <v>78</v>
      </c>
      <c r="D14" s="43">
        <v>19264</v>
      </c>
      <c r="E14" s="41" t="s">
        <v>36</v>
      </c>
      <c r="F14" s="41" t="s">
        <v>36</v>
      </c>
      <c r="G14" s="43">
        <v>3885</v>
      </c>
      <c r="H14" s="41" t="s">
        <v>36</v>
      </c>
      <c r="I14" s="41" t="s">
        <v>36</v>
      </c>
      <c r="J14" s="41">
        <v>19</v>
      </c>
      <c r="K14" s="41">
        <v>1</v>
      </c>
      <c r="L14" s="43">
        <v>19264</v>
      </c>
      <c r="M14" s="43">
        <v>3885</v>
      </c>
      <c r="N14" s="39">
        <v>44617</v>
      </c>
      <c r="O14" s="38" t="s">
        <v>65</v>
      </c>
      <c r="P14" s="35"/>
      <c r="Q14" s="56"/>
      <c r="R14" s="74"/>
      <c r="S14" s="75"/>
      <c r="T14" s="74"/>
      <c r="V14" s="57"/>
      <c r="W14" s="57"/>
      <c r="X14" s="58"/>
      <c r="Y14" s="57"/>
      <c r="Z14" s="7"/>
      <c r="AA14" s="58"/>
      <c r="AB14" s="34"/>
      <c r="AC14" s="34"/>
    </row>
    <row r="15" spans="1:29" ht="25.35" customHeight="1">
      <c r="A15" s="37">
        <v>3</v>
      </c>
      <c r="B15" s="37">
        <v>3</v>
      </c>
      <c r="C15" s="29" t="s">
        <v>67</v>
      </c>
      <c r="D15" s="43">
        <v>12794.37</v>
      </c>
      <c r="E15" s="41">
        <v>25623.98</v>
      </c>
      <c r="F15" s="47">
        <f>(D15-E15)/E15</f>
        <v>-0.50068763712740949</v>
      </c>
      <c r="G15" s="43">
        <v>2474</v>
      </c>
      <c r="H15" s="41">
        <v>86</v>
      </c>
      <c r="I15" s="41">
        <f t="shared" ref="I15:I22" si="0">G15/H15</f>
        <v>28.767441860465116</v>
      </c>
      <c r="J15" s="41">
        <v>18</v>
      </c>
      <c r="K15" s="41">
        <v>2</v>
      </c>
      <c r="L15" s="43">
        <v>43032.2</v>
      </c>
      <c r="M15" s="43">
        <v>8871</v>
      </c>
      <c r="N15" s="39">
        <v>44610</v>
      </c>
      <c r="O15" s="38" t="s">
        <v>68</v>
      </c>
      <c r="P15" s="35"/>
      <c r="Q15" s="56"/>
      <c r="R15" s="74"/>
      <c r="S15" s="75"/>
      <c r="T15" s="74"/>
      <c r="V15" s="57"/>
      <c r="W15" s="57"/>
      <c r="X15" s="58"/>
      <c r="Y15" s="57"/>
      <c r="Z15" s="7"/>
      <c r="AA15" s="58"/>
      <c r="AB15" s="34"/>
      <c r="AC15" s="34"/>
    </row>
    <row r="16" spans="1:29" ht="25.35" customHeight="1">
      <c r="A16" s="37">
        <v>4</v>
      </c>
      <c r="B16" s="37" t="s">
        <v>34</v>
      </c>
      <c r="C16" s="29" t="s">
        <v>89</v>
      </c>
      <c r="D16" s="43">
        <v>7506.54</v>
      </c>
      <c r="E16" s="41" t="s">
        <v>36</v>
      </c>
      <c r="F16" s="41" t="s">
        <v>36</v>
      </c>
      <c r="G16" s="43">
        <v>1141</v>
      </c>
      <c r="H16" s="41">
        <v>62</v>
      </c>
      <c r="I16" s="41">
        <f t="shared" si="0"/>
        <v>18.403225806451612</v>
      </c>
      <c r="J16" s="41">
        <v>11</v>
      </c>
      <c r="K16" s="41">
        <v>1</v>
      </c>
      <c r="L16" s="43">
        <v>8079.14</v>
      </c>
      <c r="M16" s="43">
        <v>1236</v>
      </c>
      <c r="N16" s="39">
        <v>44617</v>
      </c>
      <c r="O16" s="38" t="s">
        <v>45</v>
      </c>
      <c r="P16" s="35"/>
      <c r="Q16" s="56"/>
      <c r="R16" s="74"/>
      <c r="S16" s="75"/>
      <c r="T16" s="74"/>
      <c r="V16" s="57"/>
      <c r="W16" s="57"/>
      <c r="X16" s="58"/>
      <c r="Y16" s="57"/>
      <c r="Z16" s="7"/>
      <c r="AA16" s="58"/>
      <c r="AB16" s="34"/>
      <c r="AC16" s="34"/>
    </row>
    <row r="17" spans="1:29" ht="25.35" customHeight="1">
      <c r="A17" s="37">
        <v>5</v>
      </c>
      <c r="B17" s="37">
        <v>2</v>
      </c>
      <c r="C17" s="29" t="s">
        <v>58</v>
      </c>
      <c r="D17" s="43">
        <v>7188.14</v>
      </c>
      <c r="E17" s="41">
        <v>39398.07</v>
      </c>
      <c r="F17" s="47">
        <f>(D17-E17)/E17</f>
        <v>-0.81755096125267046</v>
      </c>
      <c r="G17" s="43">
        <v>1300</v>
      </c>
      <c r="H17" s="41">
        <v>51</v>
      </c>
      <c r="I17" s="41">
        <f t="shared" si="0"/>
        <v>25.490196078431371</v>
      </c>
      <c r="J17" s="41">
        <v>21</v>
      </c>
      <c r="K17" s="41">
        <v>2</v>
      </c>
      <c r="L17" s="43">
        <v>77882.009999999995</v>
      </c>
      <c r="M17" s="43">
        <v>13144</v>
      </c>
      <c r="N17" s="39">
        <v>44610</v>
      </c>
      <c r="O17" s="38" t="s">
        <v>59</v>
      </c>
      <c r="P17" s="35"/>
      <c r="Q17" s="56"/>
      <c r="R17" s="74"/>
      <c r="S17" s="75"/>
      <c r="T17" s="74"/>
      <c r="V17" s="57"/>
      <c r="W17" s="57"/>
      <c r="X17" s="58"/>
      <c r="Y17" s="57"/>
      <c r="Z17" s="7"/>
      <c r="AA17" s="58"/>
      <c r="AB17" s="34"/>
      <c r="AC17" s="34"/>
    </row>
    <row r="18" spans="1:29" ht="25.35" customHeight="1">
      <c r="A18" s="37">
        <v>6</v>
      </c>
      <c r="B18" s="37">
        <v>4</v>
      </c>
      <c r="C18" s="29" t="s">
        <v>96</v>
      </c>
      <c r="D18" s="43">
        <v>6329.22</v>
      </c>
      <c r="E18" s="41">
        <v>22390.37</v>
      </c>
      <c r="F18" s="47">
        <f>(D18-E18)/E18</f>
        <v>-0.71732401027763271</v>
      </c>
      <c r="G18" s="43">
        <v>1251</v>
      </c>
      <c r="H18" s="41">
        <v>62</v>
      </c>
      <c r="I18" s="41">
        <f t="shared" si="0"/>
        <v>20.177419354838708</v>
      </c>
      <c r="J18" s="41">
        <v>11</v>
      </c>
      <c r="K18" s="41">
        <v>3</v>
      </c>
      <c r="L18" s="43">
        <v>90346.85</v>
      </c>
      <c r="M18" s="43">
        <v>18523</v>
      </c>
      <c r="N18" s="39">
        <v>44603</v>
      </c>
      <c r="O18" s="38" t="s">
        <v>48</v>
      </c>
      <c r="P18" s="35"/>
      <c r="Q18" s="56"/>
      <c r="R18" s="74"/>
      <c r="S18" s="75"/>
      <c r="T18" s="74"/>
      <c r="V18" s="57"/>
      <c r="W18" s="57"/>
      <c r="X18" s="58"/>
      <c r="Y18" s="57"/>
      <c r="Z18" s="7"/>
      <c r="AA18" s="58"/>
      <c r="AB18" s="34"/>
      <c r="AC18" s="34"/>
    </row>
    <row r="19" spans="1:29" ht="25.35" customHeight="1">
      <c r="A19" s="37">
        <v>7</v>
      </c>
      <c r="B19" s="37">
        <v>5</v>
      </c>
      <c r="C19" s="29" t="s">
        <v>60</v>
      </c>
      <c r="D19" s="43">
        <v>5574.79</v>
      </c>
      <c r="E19" s="41">
        <v>16129.1</v>
      </c>
      <c r="F19" s="47">
        <f>(D19-E19)/E19</f>
        <v>-0.65436447166921907</v>
      </c>
      <c r="G19" s="43">
        <v>809</v>
      </c>
      <c r="H19" s="41">
        <v>36</v>
      </c>
      <c r="I19" s="41">
        <f t="shared" si="0"/>
        <v>22.472222222222221</v>
      </c>
      <c r="J19" s="41">
        <v>9</v>
      </c>
      <c r="K19" s="41">
        <v>3</v>
      </c>
      <c r="L19" s="43">
        <v>81660</v>
      </c>
      <c r="M19" s="43">
        <v>12668</v>
      </c>
      <c r="N19" s="39">
        <v>44603</v>
      </c>
      <c r="O19" s="38" t="s">
        <v>41</v>
      </c>
      <c r="P19" s="35"/>
      <c r="Q19" s="56"/>
      <c r="R19" s="74"/>
      <c r="S19" s="75"/>
      <c r="T19" s="74"/>
      <c r="V19" s="57"/>
      <c r="W19" s="57"/>
      <c r="X19" s="58"/>
      <c r="Y19" s="57"/>
      <c r="Z19" s="7"/>
      <c r="AA19" s="58"/>
      <c r="AB19" s="34"/>
      <c r="AC19" s="34"/>
    </row>
    <row r="20" spans="1:29" ht="25.35" customHeight="1">
      <c r="A20" s="37">
        <v>8</v>
      </c>
      <c r="B20" s="37" t="s">
        <v>34</v>
      </c>
      <c r="C20" s="29" t="s">
        <v>82</v>
      </c>
      <c r="D20" s="43">
        <v>5396.16</v>
      </c>
      <c r="E20" s="41" t="s">
        <v>36</v>
      </c>
      <c r="F20" s="41" t="s">
        <v>36</v>
      </c>
      <c r="G20" s="43">
        <v>806</v>
      </c>
      <c r="H20" s="41">
        <v>68</v>
      </c>
      <c r="I20" s="41">
        <f t="shared" si="0"/>
        <v>11.852941176470589</v>
      </c>
      <c r="J20" s="41">
        <v>15</v>
      </c>
      <c r="K20" s="41">
        <v>1</v>
      </c>
      <c r="L20" s="43">
        <v>5396</v>
      </c>
      <c r="M20" s="43">
        <v>806</v>
      </c>
      <c r="N20" s="39">
        <v>44617</v>
      </c>
      <c r="O20" s="38" t="s">
        <v>50</v>
      </c>
      <c r="P20" s="35"/>
      <c r="Q20" s="56"/>
      <c r="R20" s="74"/>
      <c r="S20" s="75"/>
      <c r="T20" s="74"/>
      <c r="V20" s="57"/>
      <c r="W20" s="57"/>
      <c r="X20" s="58"/>
      <c r="Y20" s="57"/>
      <c r="Z20" s="7"/>
      <c r="AA20" s="58"/>
      <c r="AB20" s="34"/>
      <c r="AC20" s="34"/>
    </row>
    <row r="21" spans="1:29" ht="25.35" customHeight="1">
      <c r="A21" s="37">
        <v>9</v>
      </c>
      <c r="B21" s="37">
        <v>6</v>
      </c>
      <c r="C21" s="29" t="s">
        <v>92</v>
      </c>
      <c r="D21" s="43">
        <v>4604.41</v>
      </c>
      <c r="E21" s="41">
        <v>15452.08</v>
      </c>
      <c r="F21" s="47">
        <f>(D21-E21)/E21</f>
        <v>-0.70202005166941928</v>
      </c>
      <c r="G21" s="43">
        <v>679</v>
      </c>
      <c r="H21" s="41">
        <v>33</v>
      </c>
      <c r="I21" s="41">
        <f t="shared" si="0"/>
        <v>20.575757575757574</v>
      </c>
      <c r="J21" s="41">
        <v>8</v>
      </c>
      <c r="K21" s="41">
        <v>4</v>
      </c>
      <c r="L21" s="43">
        <v>140608.48000000001</v>
      </c>
      <c r="M21" s="43">
        <v>19534</v>
      </c>
      <c r="N21" s="39">
        <v>44596</v>
      </c>
      <c r="O21" s="38" t="s">
        <v>48</v>
      </c>
      <c r="P21" s="35"/>
      <c r="Q21" s="56"/>
      <c r="R21" s="56"/>
      <c r="S21" s="56"/>
      <c r="T21" s="56"/>
      <c r="V21" s="35"/>
      <c r="W21" s="57"/>
      <c r="X21" s="58"/>
      <c r="Y21" s="57"/>
      <c r="Z21" s="7"/>
      <c r="AA21" s="58"/>
      <c r="AB21" s="34"/>
      <c r="AC21" s="34"/>
    </row>
    <row r="22" spans="1:29" ht="25.35" customHeight="1">
      <c r="A22" s="37">
        <v>10</v>
      </c>
      <c r="B22" s="37">
        <v>7</v>
      </c>
      <c r="C22" s="29" t="s">
        <v>79</v>
      </c>
      <c r="D22" s="43">
        <v>4396.6400000000003</v>
      </c>
      <c r="E22" s="41">
        <v>14817.78</v>
      </c>
      <c r="F22" s="47">
        <f>(D22-E22)/E22</f>
        <v>-0.70328618726961789</v>
      </c>
      <c r="G22" s="43">
        <v>651</v>
      </c>
      <c r="H22" s="41">
        <v>32</v>
      </c>
      <c r="I22" s="41">
        <f t="shared" si="0"/>
        <v>20.34375</v>
      </c>
      <c r="J22" s="41">
        <v>8</v>
      </c>
      <c r="K22" s="41">
        <v>3</v>
      </c>
      <c r="L22" s="43">
        <v>105511</v>
      </c>
      <c r="M22" s="43">
        <v>14662</v>
      </c>
      <c r="N22" s="39">
        <v>44603</v>
      </c>
      <c r="O22" s="38" t="s">
        <v>43</v>
      </c>
      <c r="P22" s="35"/>
      <c r="Q22" s="56"/>
      <c r="R22" s="56"/>
      <c r="S22" s="56"/>
      <c r="T22" s="56"/>
      <c r="V22" s="35"/>
      <c r="W22" s="57"/>
      <c r="X22" s="58"/>
      <c r="Y22" s="57"/>
      <c r="Z22" s="7"/>
      <c r="AA22" s="58"/>
      <c r="AB22" s="34"/>
      <c r="AC22" s="34"/>
    </row>
    <row r="23" spans="1:29" ht="25.35" customHeight="1">
      <c r="A23" s="14"/>
      <c r="B23" s="14"/>
      <c r="C23" s="28" t="s">
        <v>53</v>
      </c>
      <c r="D23" s="36">
        <f>SUM(D13:D22)</f>
        <v>109288.2</v>
      </c>
      <c r="E23" s="36">
        <v>226904.39999999997</v>
      </c>
      <c r="F23" s="67">
        <f>(D23-E23)/E23</f>
        <v>-0.51835134091714385</v>
      </c>
      <c r="G23" s="36">
        <f t="shared" ref="G23" si="1">SUM(G13:G22)</f>
        <v>17673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X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X24" s="34"/>
      <c r="AB24" s="7"/>
    </row>
    <row r="25" spans="1:29" ht="25.35" customHeight="1">
      <c r="A25" s="37">
        <v>11</v>
      </c>
      <c r="B25" s="37">
        <v>8</v>
      </c>
      <c r="C25" s="29" t="s">
        <v>54</v>
      </c>
      <c r="D25" s="43">
        <v>3485.97</v>
      </c>
      <c r="E25" s="41">
        <v>7430.05</v>
      </c>
      <c r="F25" s="47">
        <f>(D25-E25)/E25</f>
        <v>-0.53082819092738276</v>
      </c>
      <c r="G25" s="43">
        <v>669</v>
      </c>
      <c r="H25" s="41">
        <v>16</v>
      </c>
      <c r="I25" s="41">
        <f>G25/H25</f>
        <v>41.8125</v>
      </c>
      <c r="J25" s="41">
        <v>5</v>
      </c>
      <c r="K25" s="41">
        <v>14</v>
      </c>
      <c r="L25" s="43">
        <v>209254</v>
      </c>
      <c r="M25" s="43">
        <v>41633</v>
      </c>
      <c r="N25" s="39">
        <v>44526</v>
      </c>
      <c r="O25" s="38" t="s">
        <v>41</v>
      </c>
      <c r="P25" s="35"/>
      <c r="Q25" s="56"/>
      <c r="R25" s="56"/>
      <c r="S25" s="75"/>
      <c r="T25" s="56"/>
      <c r="V25" s="35"/>
      <c r="W25" s="57"/>
      <c r="X25" s="58"/>
      <c r="Y25" s="57"/>
      <c r="Z25" s="7"/>
      <c r="AA25" s="58"/>
      <c r="AB25" s="34"/>
      <c r="AC25" s="34"/>
    </row>
    <row r="26" spans="1:29" ht="25.35" customHeight="1">
      <c r="A26" s="37">
        <v>12</v>
      </c>
      <c r="B26" s="37" t="s">
        <v>34</v>
      </c>
      <c r="C26" s="29" t="s">
        <v>94</v>
      </c>
      <c r="D26" s="43">
        <v>3380</v>
      </c>
      <c r="E26" s="41" t="s">
        <v>36</v>
      </c>
      <c r="F26" s="41" t="s">
        <v>36</v>
      </c>
      <c r="G26" s="43">
        <v>563</v>
      </c>
      <c r="H26" s="41">
        <v>60</v>
      </c>
      <c r="I26" s="41">
        <f>G26/H26</f>
        <v>9.3833333333333329</v>
      </c>
      <c r="J26" s="41">
        <v>16</v>
      </c>
      <c r="K26" s="41">
        <v>1</v>
      </c>
      <c r="L26" s="43">
        <v>3768</v>
      </c>
      <c r="M26" s="43">
        <v>655</v>
      </c>
      <c r="N26" s="39">
        <v>44617</v>
      </c>
      <c r="O26" s="38" t="s">
        <v>43</v>
      </c>
      <c r="P26" s="35"/>
      <c r="Q26" s="56"/>
      <c r="R26" s="56"/>
      <c r="S26" s="56"/>
      <c r="T26" s="56"/>
      <c r="W26" s="57"/>
      <c r="X26" s="58"/>
      <c r="Y26" s="57"/>
      <c r="Z26" s="7"/>
      <c r="AA26" s="58"/>
      <c r="AB26" s="34"/>
      <c r="AC26" s="34"/>
    </row>
    <row r="27" spans="1:29" ht="25.35" customHeight="1">
      <c r="A27" s="37">
        <v>13</v>
      </c>
      <c r="B27" s="37">
        <v>9</v>
      </c>
      <c r="C27" s="29" t="s">
        <v>61</v>
      </c>
      <c r="D27" s="43">
        <v>3028.04</v>
      </c>
      <c r="E27" s="41">
        <v>7345.2199999999993</v>
      </c>
      <c r="F27" s="47">
        <f t="shared" ref="F27:F33" si="2">(D27-E27)/E27</f>
        <v>-0.58775366837208409</v>
      </c>
      <c r="G27" s="43">
        <v>444</v>
      </c>
      <c r="H27" s="41" t="s">
        <v>36</v>
      </c>
      <c r="I27" s="41" t="s">
        <v>36</v>
      </c>
      <c r="J27" s="41">
        <v>9</v>
      </c>
      <c r="K27" s="41">
        <v>9</v>
      </c>
      <c r="L27" s="43">
        <v>615601.54</v>
      </c>
      <c r="M27" s="43">
        <v>86613</v>
      </c>
      <c r="N27" s="39">
        <v>44561</v>
      </c>
      <c r="O27" s="38" t="s">
        <v>62</v>
      </c>
      <c r="P27" s="35"/>
      <c r="Q27" s="56"/>
      <c r="R27" s="56"/>
      <c r="S27" s="56"/>
      <c r="T27" s="56"/>
      <c r="W27" s="57"/>
      <c r="X27" s="58"/>
      <c r="Y27" s="57"/>
      <c r="Z27" s="7"/>
      <c r="AA27" s="58"/>
      <c r="AB27" s="34"/>
      <c r="AC27" s="34"/>
    </row>
    <row r="28" spans="1:29" ht="25.35" customHeight="1">
      <c r="A28" s="37">
        <v>14</v>
      </c>
      <c r="B28" s="37">
        <v>11</v>
      </c>
      <c r="C28" s="29" t="s">
        <v>64</v>
      </c>
      <c r="D28" s="43">
        <v>2051</v>
      </c>
      <c r="E28" s="41">
        <v>7111</v>
      </c>
      <c r="F28" s="47">
        <f t="shared" si="2"/>
        <v>-0.71157361833778654</v>
      </c>
      <c r="G28" s="43">
        <v>375</v>
      </c>
      <c r="H28" s="41" t="s">
        <v>36</v>
      </c>
      <c r="I28" s="41" t="s">
        <v>36</v>
      </c>
      <c r="J28" s="41">
        <v>6</v>
      </c>
      <c r="K28" s="41">
        <v>4</v>
      </c>
      <c r="L28" s="43">
        <v>44024</v>
      </c>
      <c r="M28" s="43">
        <v>8903</v>
      </c>
      <c r="N28" s="39">
        <v>44596</v>
      </c>
      <c r="O28" s="38" t="s">
        <v>65</v>
      </c>
      <c r="P28" s="35"/>
      <c r="Q28" s="56"/>
      <c r="R28" s="56"/>
      <c r="S28" s="56"/>
      <c r="T28" s="56"/>
      <c r="W28" s="57"/>
      <c r="X28" s="58"/>
      <c r="Y28" s="57"/>
      <c r="Z28" s="7"/>
      <c r="AA28" s="58"/>
      <c r="AB28" s="34"/>
      <c r="AC28" s="34"/>
    </row>
    <row r="29" spans="1:29" ht="25.35" customHeight="1">
      <c r="A29" s="37">
        <v>15</v>
      </c>
      <c r="B29" s="61">
        <v>10</v>
      </c>
      <c r="C29" s="29" t="s">
        <v>95</v>
      </c>
      <c r="D29" s="43">
        <v>1928.48</v>
      </c>
      <c r="E29" s="41">
        <v>7159.02</v>
      </c>
      <c r="F29" s="47">
        <f t="shared" si="2"/>
        <v>-0.73062234775150792</v>
      </c>
      <c r="G29" s="43">
        <v>283</v>
      </c>
      <c r="H29" s="41">
        <v>12</v>
      </c>
      <c r="I29" s="41">
        <f>G29/H29</f>
        <v>23.583333333333332</v>
      </c>
      <c r="J29" s="41">
        <v>6</v>
      </c>
      <c r="K29" s="41">
        <v>2</v>
      </c>
      <c r="L29" s="43">
        <v>11977</v>
      </c>
      <c r="M29" s="43">
        <v>1760</v>
      </c>
      <c r="N29" s="39">
        <v>44610</v>
      </c>
      <c r="O29" s="38" t="s">
        <v>37</v>
      </c>
      <c r="P29" s="35"/>
      <c r="Q29" s="56"/>
      <c r="R29" s="56"/>
      <c r="S29" s="56"/>
      <c r="T29" s="56"/>
      <c r="U29" s="56"/>
      <c r="V29" s="57"/>
      <c r="W29" s="57"/>
      <c r="X29" s="34"/>
      <c r="Y29" s="7"/>
      <c r="Z29" s="58"/>
      <c r="AA29" s="58"/>
    </row>
    <row r="30" spans="1:29" ht="25.35" customHeight="1">
      <c r="A30" s="37">
        <v>16</v>
      </c>
      <c r="B30" s="61">
        <v>13</v>
      </c>
      <c r="C30" s="29" t="s">
        <v>109</v>
      </c>
      <c r="D30" s="43">
        <v>1871.81</v>
      </c>
      <c r="E30" s="41">
        <v>5219.21</v>
      </c>
      <c r="F30" s="47">
        <f t="shared" si="2"/>
        <v>-0.64136143209412921</v>
      </c>
      <c r="G30" s="43">
        <v>295</v>
      </c>
      <c r="H30" s="41">
        <v>10</v>
      </c>
      <c r="I30" s="41">
        <f>G30/H30</f>
        <v>29.5</v>
      </c>
      <c r="J30" s="41">
        <v>5</v>
      </c>
      <c r="K30" s="41">
        <v>11</v>
      </c>
      <c r="L30" s="43">
        <v>796037.91</v>
      </c>
      <c r="M30" s="43">
        <v>115680</v>
      </c>
      <c r="N30" s="39">
        <v>44547</v>
      </c>
      <c r="O30" s="38" t="s">
        <v>39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AA30" s="58"/>
    </row>
    <row r="31" spans="1:29" ht="25.35" customHeight="1">
      <c r="A31" s="37">
        <v>17</v>
      </c>
      <c r="B31" s="37">
        <v>12</v>
      </c>
      <c r="C31" s="29" t="s">
        <v>77</v>
      </c>
      <c r="D31" s="43">
        <v>1737.99</v>
      </c>
      <c r="E31" s="41">
        <v>6943.46</v>
      </c>
      <c r="F31" s="47">
        <f t="shared" si="2"/>
        <v>-0.74969395661528981</v>
      </c>
      <c r="G31" s="43">
        <v>343</v>
      </c>
      <c r="H31" s="41">
        <v>19</v>
      </c>
      <c r="I31" s="41">
        <f>G31/H31</f>
        <v>18.05263157894737</v>
      </c>
      <c r="J31" s="41">
        <v>6</v>
      </c>
      <c r="K31" s="41">
        <v>8</v>
      </c>
      <c r="L31" s="43">
        <v>177794</v>
      </c>
      <c r="M31" s="43">
        <v>34816</v>
      </c>
      <c r="N31" s="39">
        <v>44568</v>
      </c>
      <c r="O31" s="38" t="s">
        <v>37</v>
      </c>
      <c r="P31" s="35"/>
      <c r="Q31" s="56"/>
      <c r="R31" s="56"/>
      <c r="S31" s="56"/>
      <c r="T31" s="56"/>
      <c r="W31" s="57"/>
      <c r="X31" s="58"/>
      <c r="Y31" s="57"/>
      <c r="Z31" s="7"/>
      <c r="AA31" s="58"/>
      <c r="AB31" s="34"/>
      <c r="AC31" s="34"/>
    </row>
    <row r="32" spans="1:29" ht="25.35" customHeight="1">
      <c r="A32" s="37">
        <v>18</v>
      </c>
      <c r="B32" s="37">
        <v>15</v>
      </c>
      <c r="C32" s="29" t="s">
        <v>111</v>
      </c>
      <c r="D32" s="43">
        <v>1509.65</v>
      </c>
      <c r="E32" s="41">
        <v>3498.65</v>
      </c>
      <c r="F32" s="47">
        <f t="shared" si="2"/>
        <v>-0.56850499478370231</v>
      </c>
      <c r="G32" s="43">
        <v>301</v>
      </c>
      <c r="H32" s="41">
        <v>10</v>
      </c>
      <c r="I32" s="41">
        <f>G32/H32</f>
        <v>30.1</v>
      </c>
      <c r="J32" s="41">
        <v>4</v>
      </c>
      <c r="K32" s="41">
        <v>10</v>
      </c>
      <c r="L32" s="43">
        <v>316561</v>
      </c>
      <c r="M32" s="43">
        <v>64236</v>
      </c>
      <c r="N32" s="39">
        <v>44554</v>
      </c>
      <c r="O32" s="38" t="s">
        <v>43</v>
      </c>
      <c r="P32" s="35"/>
      <c r="Q32" s="56"/>
      <c r="R32" s="56"/>
      <c r="S32" s="56"/>
      <c r="T32" s="56"/>
      <c r="W32" s="57"/>
      <c r="X32" s="58"/>
      <c r="Y32" s="57"/>
      <c r="Z32" s="7"/>
      <c r="AA32" s="58"/>
      <c r="AB32" s="34"/>
      <c r="AC32" s="34"/>
    </row>
    <row r="33" spans="1:29" ht="25.35" customHeight="1">
      <c r="A33" s="37">
        <v>19</v>
      </c>
      <c r="B33" s="37">
        <v>23</v>
      </c>
      <c r="C33" s="29" t="s">
        <v>106</v>
      </c>
      <c r="D33" s="43">
        <v>1318</v>
      </c>
      <c r="E33" s="41">
        <v>1029</v>
      </c>
      <c r="F33" s="47">
        <f t="shared" si="2"/>
        <v>0.28085519922254615</v>
      </c>
      <c r="G33" s="43">
        <v>343</v>
      </c>
      <c r="H33" s="41" t="s">
        <v>36</v>
      </c>
      <c r="I33" s="41" t="s">
        <v>36</v>
      </c>
      <c r="J33" s="41">
        <v>2</v>
      </c>
      <c r="K33" s="41">
        <v>7</v>
      </c>
      <c r="L33" s="43">
        <v>49750</v>
      </c>
      <c r="M33" s="43">
        <v>8786</v>
      </c>
      <c r="N33" s="39">
        <v>44575</v>
      </c>
      <c r="O33" s="38" t="s">
        <v>65</v>
      </c>
      <c r="P33" s="35"/>
      <c r="Q33" s="56"/>
      <c r="R33" s="56"/>
      <c r="S33" s="56"/>
      <c r="T33" s="56"/>
      <c r="W33" s="57"/>
      <c r="X33" s="58"/>
      <c r="Y33" s="57"/>
      <c r="Z33" s="7"/>
      <c r="AA33" s="58"/>
      <c r="AB33" s="34"/>
      <c r="AC33" s="34"/>
    </row>
    <row r="34" spans="1:29" ht="25.35" customHeight="1">
      <c r="A34" s="37">
        <v>20</v>
      </c>
      <c r="B34" s="37" t="s">
        <v>34</v>
      </c>
      <c r="C34" s="29" t="s">
        <v>120</v>
      </c>
      <c r="D34" s="43">
        <v>1070</v>
      </c>
      <c r="E34" s="41" t="s">
        <v>36</v>
      </c>
      <c r="F34" s="41" t="s">
        <v>36</v>
      </c>
      <c r="G34" s="43">
        <v>204</v>
      </c>
      <c r="H34" s="41">
        <v>8</v>
      </c>
      <c r="I34" s="41">
        <f>G34/H34</f>
        <v>25.5</v>
      </c>
      <c r="J34" s="41">
        <v>3</v>
      </c>
      <c r="K34" s="41">
        <v>1</v>
      </c>
      <c r="L34" s="43">
        <v>1070</v>
      </c>
      <c r="M34" s="43">
        <v>204</v>
      </c>
      <c r="N34" s="39">
        <v>44617</v>
      </c>
      <c r="O34" s="38" t="s">
        <v>119</v>
      </c>
      <c r="P34" s="35"/>
      <c r="Q34" s="56"/>
      <c r="R34" s="56"/>
      <c r="S34" s="56"/>
      <c r="T34" s="56"/>
      <c r="W34" s="57"/>
      <c r="X34" s="58"/>
      <c r="Y34" s="57"/>
      <c r="Z34" s="7"/>
      <c r="AA34" s="58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130669.13999999998</v>
      </c>
      <c r="E35" s="36">
        <v>264800.50999999989</v>
      </c>
      <c r="F35" s="67">
        <f t="shared" ref="F35" si="3">(D35-E35)/E35</f>
        <v>-0.50653743076250102</v>
      </c>
      <c r="G35" s="36">
        <f t="shared" ref="G35" si="4">SUM(G23:G34)</f>
        <v>21493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X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X36" s="34"/>
      <c r="AB36" s="7"/>
    </row>
    <row r="37" spans="1:29" ht="25.35" customHeight="1">
      <c r="A37" s="37">
        <v>21</v>
      </c>
      <c r="B37" s="37">
        <v>16</v>
      </c>
      <c r="C37" s="29" t="s">
        <v>98</v>
      </c>
      <c r="D37" s="43">
        <v>987.2</v>
      </c>
      <c r="E37" s="41">
        <v>2940.46</v>
      </c>
      <c r="F37" s="47">
        <f>(D37-E37)/E37</f>
        <v>-0.66427021622467231</v>
      </c>
      <c r="G37" s="43">
        <v>135</v>
      </c>
      <c r="H37" s="41">
        <v>4</v>
      </c>
      <c r="I37" s="41">
        <f>G37/H37</f>
        <v>33.75</v>
      </c>
      <c r="J37" s="41">
        <v>2</v>
      </c>
      <c r="K37" s="41">
        <v>6</v>
      </c>
      <c r="L37" s="43">
        <v>66470</v>
      </c>
      <c r="M37" s="43">
        <v>10208</v>
      </c>
      <c r="N37" s="39">
        <v>44582</v>
      </c>
      <c r="O37" s="38" t="s">
        <v>41</v>
      </c>
      <c r="P37" s="35"/>
      <c r="Q37" s="56"/>
      <c r="R37" s="56"/>
      <c r="S37" s="56"/>
      <c r="T37" s="56"/>
      <c r="W37" s="57"/>
      <c r="X37" s="58"/>
      <c r="Y37" s="57"/>
      <c r="Z37" s="7"/>
      <c r="AA37" s="58"/>
      <c r="AB37" s="34"/>
      <c r="AC37" s="34"/>
    </row>
    <row r="38" spans="1:29" ht="25.35" customHeight="1">
      <c r="A38" s="37">
        <v>22</v>
      </c>
      <c r="B38" s="37">
        <v>17</v>
      </c>
      <c r="C38" s="29" t="s">
        <v>118</v>
      </c>
      <c r="D38" s="43">
        <v>974</v>
      </c>
      <c r="E38" s="41">
        <v>1847.78</v>
      </c>
      <c r="F38" s="47">
        <f>(D38-E38)/E38</f>
        <v>-0.47288097067832752</v>
      </c>
      <c r="G38" s="43">
        <v>151</v>
      </c>
      <c r="H38" s="41">
        <v>6</v>
      </c>
      <c r="I38" s="41">
        <f>G38/H38</f>
        <v>25.166666666666668</v>
      </c>
      <c r="J38" s="41">
        <v>3</v>
      </c>
      <c r="K38" s="41">
        <v>5</v>
      </c>
      <c r="L38" s="43">
        <v>24676.78</v>
      </c>
      <c r="M38" s="43">
        <v>4105</v>
      </c>
      <c r="N38" s="39">
        <v>44589</v>
      </c>
      <c r="O38" s="38" t="s">
        <v>119</v>
      </c>
      <c r="P38" s="35"/>
      <c r="Q38" s="56"/>
      <c r="R38" s="56"/>
      <c r="S38" s="56"/>
      <c r="T38" s="56"/>
      <c r="W38" s="58"/>
      <c r="X38" s="58"/>
      <c r="Y38" s="57"/>
      <c r="Z38" s="7"/>
      <c r="AA38" s="58"/>
      <c r="AB38" s="34"/>
      <c r="AC38" s="34"/>
    </row>
    <row r="39" spans="1:29" ht="25.35" customHeight="1">
      <c r="A39" s="37">
        <v>23</v>
      </c>
      <c r="B39" s="37" t="s">
        <v>34</v>
      </c>
      <c r="C39" s="29" t="s">
        <v>56</v>
      </c>
      <c r="D39" s="43">
        <v>675.33</v>
      </c>
      <c r="E39" s="41" t="s">
        <v>36</v>
      </c>
      <c r="F39" s="41" t="s">
        <v>36</v>
      </c>
      <c r="G39" s="43">
        <v>102</v>
      </c>
      <c r="H39" s="41">
        <v>14</v>
      </c>
      <c r="I39" s="41">
        <f>G39/H39</f>
        <v>7.2857142857142856</v>
      </c>
      <c r="J39" s="41">
        <v>8</v>
      </c>
      <c r="K39" s="41">
        <v>1</v>
      </c>
      <c r="L39" s="43">
        <v>675.33</v>
      </c>
      <c r="M39" s="43">
        <v>102</v>
      </c>
      <c r="N39" s="39">
        <v>44617</v>
      </c>
      <c r="O39" s="38" t="s">
        <v>57</v>
      </c>
      <c r="P39" s="35"/>
      <c r="Q39" s="56"/>
      <c r="R39" s="56"/>
      <c r="S39" s="56"/>
      <c r="T39" s="56"/>
      <c r="V39" s="57"/>
      <c r="W39" s="57"/>
      <c r="X39" s="58"/>
      <c r="Y39" s="57"/>
      <c r="Z39" s="7"/>
      <c r="AA39" s="58"/>
      <c r="AB39" s="34"/>
      <c r="AC39" s="34"/>
    </row>
    <row r="40" spans="1:29" ht="25.35" customHeight="1">
      <c r="A40" s="37">
        <v>24</v>
      </c>
      <c r="B40" s="37">
        <v>21</v>
      </c>
      <c r="C40" s="29" t="s">
        <v>66</v>
      </c>
      <c r="D40" s="43">
        <v>591</v>
      </c>
      <c r="E40" s="41">
        <v>1260</v>
      </c>
      <c r="F40" s="47">
        <f t="shared" ref="F40:F47" si="5">(D40-E40)/E40</f>
        <v>-0.53095238095238095</v>
      </c>
      <c r="G40" s="43">
        <v>91</v>
      </c>
      <c r="H40" s="41" t="s">
        <v>36</v>
      </c>
      <c r="I40" s="41" t="s">
        <v>36</v>
      </c>
      <c r="J40" s="41">
        <v>3</v>
      </c>
      <c r="K40" s="41">
        <v>3</v>
      </c>
      <c r="L40" s="43">
        <v>14822</v>
      </c>
      <c r="M40" s="43">
        <v>2405</v>
      </c>
      <c r="N40" s="39">
        <v>44603</v>
      </c>
      <c r="O40" s="38" t="s">
        <v>65</v>
      </c>
      <c r="P40" s="35"/>
      <c r="Q40" s="56"/>
      <c r="R40" s="56"/>
      <c r="S40" s="56"/>
      <c r="T40" s="56"/>
      <c r="V40" s="57"/>
      <c r="W40" s="57"/>
      <c r="X40" s="58"/>
      <c r="Y40" s="57"/>
      <c r="Z40" s="7"/>
      <c r="AA40" s="58"/>
      <c r="AB40" s="34"/>
      <c r="AC40" s="34"/>
    </row>
    <row r="41" spans="1:29" ht="25.35" customHeight="1">
      <c r="A41" s="37">
        <v>25</v>
      </c>
      <c r="B41" s="37">
        <v>20</v>
      </c>
      <c r="C41" s="29" t="s">
        <v>128</v>
      </c>
      <c r="D41" s="43">
        <v>533.80999999999995</v>
      </c>
      <c r="E41" s="41">
        <v>1749.29</v>
      </c>
      <c r="F41" s="47">
        <f t="shared" si="5"/>
        <v>-0.6948419072880998</v>
      </c>
      <c r="G41" s="43">
        <v>97</v>
      </c>
      <c r="H41" s="41">
        <v>6</v>
      </c>
      <c r="I41" s="41">
        <f>G41/H41</f>
        <v>16.166666666666668</v>
      </c>
      <c r="J41" s="41">
        <v>3</v>
      </c>
      <c r="K41" s="41">
        <v>6</v>
      </c>
      <c r="L41" s="43">
        <v>47378.28</v>
      </c>
      <c r="M41" s="43">
        <v>8927</v>
      </c>
      <c r="N41" s="39">
        <v>44582</v>
      </c>
      <c r="O41" s="38" t="s">
        <v>129</v>
      </c>
      <c r="P41" s="35"/>
      <c r="Q41" s="56"/>
      <c r="R41" s="56"/>
      <c r="S41" s="56"/>
      <c r="T41" s="56"/>
      <c r="U41" s="57"/>
      <c r="V41" s="57"/>
      <c r="W41" s="57"/>
      <c r="X41" s="58"/>
      <c r="Y41" s="57"/>
      <c r="Z41" s="7"/>
      <c r="AA41" s="58"/>
      <c r="AB41" s="34"/>
      <c r="AC41" s="34"/>
    </row>
    <row r="42" spans="1:29" ht="25.35" customHeight="1">
      <c r="A42" s="37">
        <v>26</v>
      </c>
      <c r="B42" s="37">
        <v>22</v>
      </c>
      <c r="C42" s="29" t="s">
        <v>112</v>
      </c>
      <c r="D42" s="43">
        <v>437.09</v>
      </c>
      <c r="E42" s="41">
        <v>1076.72</v>
      </c>
      <c r="F42" s="47">
        <f t="shared" si="5"/>
        <v>-0.59405416449959147</v>
      </c>
      <c r="G42" s="43">
        <v>59</v>
      </c>
      <c r="H42" s="41">
        <v>3</v>
      </c>
      <c r="I42" s="41">
        <f>G42/H42</f>
        <v>19.666666666666668</v>
      </c>
      <c r="J42" s="41">
        <v>2</v>
      </c>
      <c r="K42" s="41">
        <v>12</v>
      </c>
      <c r="L42" s="43">
        <v>638928</v>
      </c>
      <c r="M42" s="43">
        <v>92106</v>
      </c>
      <c r="N42" s="39">
        <v>44526</v>
      </c>
      <c r="O42" s="38" t="s">
        <v>43</v>
      </c>
      <c r="P42" s="35"/>
      <c r="Q42" s="56"/>
      <c r="R42" s="56"/>
      <c r="S42" s="56"/>
      <c r="T42" s="56"/>
      <c r="U42" s="57"/>
      <c r="V42" s="57"/>
      <c r="W42" s="57"/>
      <c r="X42" s="58"/>
      <c r="Y42" s="58"/>
      <c r="Z42" s="34"/>
      <c r="AA42" s="7"/>
      <c r="AB42" s="34"/>
    </row>
    <row r="43" spans="1:29" ht="25.35" customHeight="1">
      <c r="A43" s="37">
        <v>27</v>
      </c>
      <c r="B43" s="37">
        <v>19</v>
      </c>
      <c r="C43" s="29" t="s">
        <v>99</v>
      </c>
      <c r="D43" s="43">
        <v>263.41000000000003</v>
      </c>
      <c r="E43" s="41">
        <v>1782.57</v>
      </c>
      <c r="F43" s="47">
        <f t="shared" si="5"/>
        <v>-0.85223020694839469</v>
      </c>
      <c r="G43" s="43">
        <v>49</v>
      </c>
      <c r="H43" s="41">
        <v>4</v>
      </c>
      <c r="I43" s="41">
        <f>G43/H43</f>
        <v>12.25</v>
      </c>
      <c r="J43" s="41">
        <v>2</v>
      </c>
      <c r="K43" s="41">
        <v>5</v>
      </c>
      <c r="L43" s="43">
        <v>35566</v>
      </c>
      <c r="M43" s="43">
        <v>6850</v>
      </c>
      <c r="N43" s="39">
        <v>44589</v>
      </c>
      <c r="O43" s="38" t="s">
        <v>50</v>
      </c>
      <c r="P43" s="35"/>
      <c r="Q43" s="56"/>
      <c r="R43" s="56"/>
      <c r="S43" s="56"/>
      <c r="T43" s="56"/>
      <c r="U43" s="57"/>
      <c r="V43" s="57"/>
      <c r="W43" s="57"/>
      <c r="X43" s="58"/>
      <c r="Y43" s="58"/>
      <c r="Z43" s="34"/>
      <c r="AA43" s="7"/>
      <c r="AB43" s="34"/>
    </row>
    <row r="44" spans="1:29" ht="25.35" customHeight="1">
      <c r="A44" s="37">
        <v>28</v>
      </c>
      <c r="B44" s="37">
        <v>24</v>
      </c>
      <c r="C44" s="29" t="s">
        <v>130</v>
      </c>
      <c r="D44" s="43">
        <v>211</v>
      </c>
      <c r="E44" s="41">
        <v>290</v>
      </c>
      <c r="F44" s="47">
        <f t="shared" si="5"/>
        <v>-0.27241379310344827</v>
      </c>
      <c r="G44" s="43">
        <v>39</v>
      </c>
      <c r="H44" s="41" t="s">
        <v>36</v>
      </c>
      <c r="I44" s="41" t="s">
        <v>36</v>
      </c>
      <c r="J44" s="41">
        <v>1</v>
      </c>
      <c r="K44" s="41">
        <v>7</v>
      </c>
      <c r="L44" s="43">
        <v>26036</v>
      </c>
      <c r="M44" s="43">
        <v>5573</v>
      </c>
      <c r="N44" s="39">
        <v>44575</v>
      </c>
      <c r="O44" s="38" t="s">
        <v>65</v>
      </c>
      <c r="P44" s="35"/>
      <c r="Q44" s="56"/>
      <c r="R44" s="56"/>
      <c r="S44" s="56"/>
      <c r="T44" s="56"/>
      <c r="U44" s="57"/>
      <c r="V44" s="57"/>
      <c r="W44" s="57"/>
      <c r="X44" s="58"/>
      <c r="Y44" s="58"/>
      <c r="Z44" s="34"/>
      <c r="AA44" s="7"/>
      <c r="AB44" s="34"/>
    </row>
    <row r="45" spans="1:29" ht="25.35" customHeight="1">
      <c r="A45" s="37">
        <v>29</v>
      </c>
      <c r="B45" s="37">
        <v>18</v>
      </c>
      <c r="C45" s="29" t="s">
        <v>131</v>
      </c>
      <c r="D45" s="43">
        <v>194.23</v>
      </c>
      <c r="E45" s="41">
        <v>1842.44</v>
      </c>
      <c r="F45" s="47">
        <f t="shared" si="5"/>
        <v>-0.89458001346041116</v>
      </c>
      <c r="G45" s="43">
        <v>34</v>
      </c>
      <c r="H45" s="41">
        <v>6</v>
      </c>
      <c r="I45" s="41">
        <f>G45/H45</f>
        <v>5.666666666666667</v>
      </c>
      <c r="J45" s="41">
        <v>2</v>
      </c>
      <c r="K45" s="41">
        <v>4</v>
      </c>
      <c r="L45" s="43">
        <v>25882.75</v>
      </c>
      <c r="M45" s="43">
        <v>5031</v>
      </c>
      <c r="N45" s="39">
        <v>44596</v>
      </c>
      <c r="O45" s="38" t="s">
        <v>132</v>
      </c>
      <c r="P45" s="35"/>
      <c r="Q45" s="56"/>
      <c r="R45" s="56"/>
      <c r="S45" s="56"/>
      <c r="T45" s="56"/>
      <c r="U45" s="57"/>
      <c r="V45" s="57"/>
      <c r="W45" s="57"/>
      <c r="X45" s="58"/>
      <c r="Y45" s="58"/>
      <c r="Z45" s="34"/>
      <c r="AA45" s="7"/>
      <c r="AB45" s="34"/>
    </row>
    <row r="46" spans="1:29" ht="25.35" customHeight="1">
      <c r="A46" s="37">
        <v>30</v>
      </c>
      <c r="B46" s="37">
        <v>27</v>
      </c>
      <c r="C46" s="29" t="s">
        <v>133</v>
      </c>
      <c r="D46" s="43">
        <v>125</v>
      </c>
      <c r="E46" s="41">
        <v>120</v>
      </c>
      <c r="F46" s="47">
        <f t="shared" si="5"/>
        <v>4.1666666666666664E-2</v>
      </c>
      <c r="G46" s="43">
        <v>22</v>
      </c>
      <c r="H46" s="41">
        <v>2</v>
      </c>
      <c r="I46" s="41">
        <f>G46/H46</f>
        <v>11</v>
      </c>
      <c r="J46" s="41">
        <v>1</v>
      </c>
      <c r="K46" s="41" t="s">
        <v>36</v>
      </c>
      <c r="L46" s="43">
        <v>11887.5</v>
      </c>
      <c r="M46" s="43">
        <v>2426</v>
      </c>
      <c r="N46" s="39">
        <v>44533</v>
      </c>
      <c r="O46" s="38" t="s">
        <v>119</v>
      </c>
      <c r="P46" s="35"/>
      <c r="Q46" s="56"/>
      <c r="R46" s="56"/>
      <c r="S46" s="56"/>
      <c r="T46" s="56"/>
      <c r="U46" s="57"/>
      <c r="V46" s="57"/>
      <c r="W46" s="58"/>
      <c r="X46" s="58"/>
      <c r="Y46" s="57"/>
      <c r="Z46" s="34"/>
      <c r="AA46" s="7"/>
      <c r="AB46" s="34"/>
    </row>
    <row r="47" spans="1:29" ht="25.35" customHeight="1">
      <c r="A47" s="14"/>
      <c r="B47" s="14"/>
      <c r="C47" s="28" t="s">
        <v>101</v>
      </c>
      <c r="D47" s="36">
        <f>SUM(D35:D46)</f>
        <v>135661.21</v>
      </c>
      <c r="E47" s="36">
        <v>269020.22999999986</v>
      </c>
      <c r="F47" s="67">
        <f t="shared" si="5"/>
        <v>-0.49572115821921625</v>
      </c>
      <c r="G47" s="36">
        <f t="shared" ref="G47" si="6">SUM(G35:G46)</f>
        <v>22272</v>
      </c>
      <c r="H47" s="36"/>
      <c r="I47" s="16"/>
      <c r="J47" s="15"/>
      <c r="K47" s="17"/>
      <c r="L47" s="18"/>
      <c r="M47" s="22"/>
      <c r="N47" s="19"/>
      <c r="O47" s="48"/>
      <c r="P47" s="35"/>
      <c r="W47" s="26"/>
      <c r="X47" s="34"/>
      <c r="AB47" s="7"/>
    </row>
    <row r="48" spans="1:29" ht="14.1" customHeight="1">
      <c r="A48" s="12"/>
      <c r="B48" s="20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4"/>
      <c r="O48" s="11"/>
      <c r="W48" s="26"/>
      <c r="X48" s="34"/>
      <c r="AB48" s="7"/>
    </row>
    <row r="49" spans="1:28" ht="25.35" customHeight="1">
      <c r="A49" s="37">
        <v>31</v>
      </c>
      <c r="B49" s="37">
        <v>26</v>
      </c>
      <c r="C49" s="29" t="s">
        <v>134</v>
      </c>
      <c r="D49" s="43">
        <v>42</v>
      </c>
      <c r="E49" s="41">
        <v>133</v>
      </c>
      <c r="F49" s="47">
        <f>(D49-E49)/E49</f>
        <v>-0.68421052631578949</v>
      </c>
      <c r="G49" s="43">
        <v>6</v>
      </c>
      <c r="H49" s="41">
        <v>1</v>
      </c>
      <c r="I49" s="41">
        <f>G49/H49</f>
        <v>6</v>
      </c>
      <c r="J49" s="41">
        <v>1</v>
      </c>
      <c r="K49" s="41">
        <v>9</v>
      </c>
      <c r="L49" s="43">
        <v>8681</v>
      </c>
      <c r="M49" s="43">
        <v>1600</v>
      </c>
      <c r="N49" s="39">
        <v>44561</v>
      </c>
      <c r="O49" s="38" t="s">
        <v>119</v>
      </c>
      <c r="P49" s="35"/>
      <c r="Q49" s="56"/>
      <c r="R49" s="56"/>
      <c r="S49" s="56"/>
      <c r="T49" s="56"/>
      <c r="U49" s="57"/>
      <c r="V49" s="57"/>
      <c r="W49" s="57"/>
      <c r="X49" s="34"/>
      <c r="Y49" s="58"/>
      <c r="Z49" s="58"/>
      <c r="AA49" s="7"/>
      <c r="AB49" s="34"/>
    </row>
    <row r="50" spans="1:28" ht="25.35" customHeight="1">
      <c r="A50" s="37">
        <v>32</v>
      </c>
      <c r="B50" s="37">
        <v>14</v>
      </c>
      <c r="C50" s="29" t="s">
        <v>135</v>
      </c>
      <c r="D50" s="43">
        <v>35</v>
      </c>
      <c r="E50" s="41">
        <v>4961.25</v>
      </c>
      <c r="F50" s="47">
        <f>(D50-E50)/E50</f>
        <v>-0.99294532627865961</v>
      </c>
      <c r="G50" s="43">
        <v>7</v>
      </c>
      <c r="H50" s="41">
        <v>1</v>
      </c>
      <c r="I50" s="41">
        <f>G50/H50</f>
        <v>7</v>
      </c>
      <c r="J50" s="41">
        <v>1</v>
      </c>
      <c r="K50" s="41">
        <v>3</v>
      </c>
      <c r="L50" s="43">
        <v>15277</v>
      </c>
      <c r="M50" s="43">
        <v>2229</v>
      </c>
      <c r="N50" s="39">
        <v>44603</v>
      </c>
      <c r="O50" s="38" t="s">
        <v>50</v>
      </c>
      <c r="P50" s="35"/>
      <c r="Q50" s="56"/>
      <c r="R50" s="56"/>
      <c r="S50" s="56"/>
      <c r="T50" s="56"/>
      <c r="U50" s="57"/>
      <c r="V50" s="57"/>
      <c r="W50" s="57"/>
      <c r="X50" s="58"/>
      <c r="Y50" s="58"/>
      <c r="Z50" s="34"/>
      <c r="AA50" s="7"/>
      <c r="AB50" s="34"/>
    </row>
    <row r="51" spans="1:28" ht="25.35" customHeight="1">
      <c r="A51" s="14"/>
      <c r="B51" s="14"/>
      <c r="C51" s="28" t="s">
        <v>136</v>
      </c>
      <c r="D51" s="36">
        <f>SUM(D47:D50)</f>
        <v>135738.21</v>
      </c>
      <c r="E51" s="36">
        <v>269020.22999999986</v>
      </c>
      <c r="F51" s="67">
        <f>(D51-E51)/E51</f>
        <v>-0.49543493439136504</v>
      </c>
      <c r="G51" s="36">
        <f t="shared" ref="G51" si="7">SUM(G47:G50)</f>
        <v>22285</v>
      </c>
      <c r="H51" s="36"/>
      <c r="I51" s="16"/>
      <c r="J51" s="15"/>
      <c r="K51" s="17"/>
      <c r="L51" s="18"/>
      <c r="M51" s="22"/>
      <c r="N51" s="19"/>
      <c r="O51" s="48"/>
    </row>
    <row r="52" spans="1:28" ht="23.1" customHeight="1">
      <c r="R52" s="35"/>
    </row>
    <row r="53" spans="1:28" ht="17.25" customHeight="1">
      <c r="R53" s="35"/>
    </row>
    <row r="54" spans="1:28" ht="20.25" customHeight="1"/>
    <row r="65" spans="16:18">
      <c r="R65" s="35"/>
    </row>
    <row r="69" spans="16:18">
      <c r="P69" s="35"/>
    </row>
    <row r="73" spans="16:18" ht="12" customHeight="1"/>
  </sheetData>
  <sortState xmlns:xlrd2="http://schemas.microsoft.com/office/spreadsheetml/2017/richdata2" ref="B13:O50">
    <sortCondition descending="1" ref="D13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0AD-54CD-4507-8585-39170E82D67C}">
  <dimension ref="A1:AC69"/>
  <sheetViews>
    <sheetView topLeftCell="A16" zoomScale="60" zoomScaleNormal="60" workbookViewId="0">
      <selection activeCell="C33" sqref="C33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17.33203125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4.88671875" style="33" customWidth="1"/>
    <col min="25" max="25" width="13.6640625" style="33" customWidth="1"/>
    <col min="26" max="26" width="12.5546875" style="33" bestFit="1" customWidth="1"/>
    <col min="27" max="27" width="8.88671875" style="33"/>
    <col min="28" max="28" width="11" style="33" customWidth="1"/>
    <col min="29" max="16384" width="8.88671875" style="33"/>
  </cols>
  <sheetData>
    <row r="1" spans="1:29" ht="19.5" customHeight="1">
      <c r="E1" s="2" t="s">
        <v>137</v>
      </c>
      <c r="F1" s="2"/>
      <c r="G1" s="2"/>
      <c r="H1" s="2"/>
      <c r="I1" s="2"/>
    </row>
    <row r="2" spans="1:29" ht="19.5" customHeight="1">
      <c r="E2" s="2" t="s">
        <v>138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126</v>
      </c>
      <c r="E6" s="4" t="s">
        <v>139</v>
      </c>
      <c r="F6" s="129"/>
      <c r="G6" s="4" t="s">
        <v>126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AB9" s="34"/>
    </row>
    <row r="10" spans="1:29">
      <c r="A10" s="132"/>
      <c r="B10" s="132"/>
      <c r="C10" s="129"/>
      <c r="D10" s="79" t="s">
        <v>127</v>
      </c>
      <c r="E10" s="79" t="s">
        <v>140</v>
      </c>
      <c r="F10" s="129"/>
      <c r="G10" s="79" t="s">
        <v>127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9" ht="25.35" customHeight="1">
      <c r="A13" s="37">
        <v>1</v>
      </c>
      <c r="B13" s="37" t="s">
        <v>34</v>
      </c>
      <c r="C13" s="29" t="s">
        <v>46</v>
      </c>
      <c r="D13" s="43">
        <v>71158.73</v>
      </c>
      <c r="E13" s="41" t="s">
        <v>36</v>
      </c>
      <c r="F13" s="41" t="s">
        <v>36</v>
      </c>
      <c r="G13" s="43">
        <v>9449</v>
      </c>
      <c r="H13" s="41">
        <v>122</v>
      </c>
      <c r="I13" s="41">
        <f t="shared" ref="I13:I20" si="0">G13/H13</f>
        <v>77.450819672131146</v>
      </c>
      <c r="J13" s="41">
        <v>15</v>
      </c>
      <c r="K13" s="41">
        <v>1</v>
      </c>
      <c r="L13" s="43">
        <v>80669.440000000002</v>
      </c>
      <c r="M13" s="43">
        <v>10840</v>
      </c>
      <c r="N13" s="39">
        <v>44610</v>
      </c>
      <c r="O13" s="38" t="s">
        <v>39</v>
      </c>
      <c r="P13" s="35"/>
      <c r="Q13" s="56"/>
      <c r="R13" s="56"/>
      <c r="S13" s="56"/>
      <c r="T13" s="74"/>
      <c r="AC13" s="34"/>
    </row>
    <row r="14" spans="1:29" ht="25.35" customHeight="1">
      <c r="A14" s="37">
        <v>2</v>
      </c>
      <c r="B14" s="37" t="s">
        <v>34</v>
      </c>
      <c r="C14" s="29" t="s">
        <v>58</v>
      </c>
      <c r="D14" s="43">
        <v>39398.07</v>
      </c>
      <c r="E14" s="41" t="s">
        <v>36</v>
      </c>
      <c r="F14" s="41" t="s">
        <v>36</v>
      </c>
      <c r="G14" s="43">
        <v>6445</v>
      </c>
      <c r="H14" s="41">
        <v>126</v>
      </c>
      <c r="I14" s="41">
        <f t="shared" si="0"/>
        <v>51.150793650793652</v>
      </c>
      <c r="J14" s="41">
        <v>21</v>
      </c>
      <c r="K14" s="41">
        <v>1</v>
      </c>
      <c r="L14" s="43">
        <v>60388.22</v>
      </c>
      <c r="M14" s="43">
        <v>9859</v>
      </c>
      <c r="N14" s="39">
        <v>44610</v>
      </c>
      <c r="O14" s="38" t="s">
        <v>59</v>
      </c>
      <c r="P14" s="35"/>
      <c r="Q14" s="56"/>
      <c r="R14" s="74"/>
      <c r="S14" s="75"/>
      <c r="T14" s="74"/>
      <c r="V14" s="57"/>
      <c r="W14" s="57"/>
      <c r="X14" s="58"/>
      <c r="Y14" s="57"/>
      <c r="Z14" s="58"/>
      <c r="AA14" s="7"/>
      <c r="AB14" s="34"/>
      <c r="AC14" s="34"/>
    </row>
    <row r="15" spans="1:29" ht="25.35" customHeight="1">
      <c r="A15" s="37">
        <v>3</v>
      </c>
      <c r="B15" s="37" t="s">
        <v>34</v>
      </c>
      <c r="C15" s="29" t="s">
        <v>67</v>
      </c>
      <c r="D15" s="43">
        <v>25623.98</v>
      </c>
      <c r="E15" s="41" t="s">
        <v>36</v>
      </c>
      <c r="F15" s="41" t="s">
        <v>36</v>
      </c>
      <c r="G15" s="43">
        <v>5354</v>
      </c>
      <c r="H15" s="41">
        <v>107</v>
      </c>
      <c r="I15" s="41">
        <f t="shared" si="0"/>
        <v>50.037383177570092</v>
      </c>
      <c r="J15" s="41">
        <v>23</v>
      </c>
      <c r="K15" s="41">
        <v>1</v>
      </c>
      <c r="L15" s="43">
        <v>27023.23</v>
      </c>
      <c r="M15" s="43">
        <v>5642</v>
      </c>
      <c r="N15" s="39">
        <v>44610</v>
      </c>
      <c r="O15" s="38" t="s">
        <v>68</v>
      </c>
      <c r="P15" s="35"/>
      <c r="Q15" s="56"/>
      <c r="R15" s="56"/>
      <c r="S15" s="56"/>
      <c r="T15" s="56"/>
      <c r="V15" s="35"/>
      <c r="W15" s="57"/>
      <c r="X15" s="58"/>
      <c r="Y15" s="57"/>
      <c r="Z15" s="58"/>
      <c r="AA15" s="7"/>
      <c r="AB15" s="34"/>
      <c r="AC15" s="34"/>
    </row>
    <row r="16" spans="1:29" ht="25.35" customHeight="1">
      <c r="A16" s="37">
        <v>4</v>
      </c>
      <c r="B16" s="37">
        <v>3</v>
      </c>
      <c r="C16" s="29" t="s">
        <v>96</v>
      </c>
      <c r="D16" s="43">
        <v>22390.37</v>
      </c>
      <c r="E16" s="41">
        <v>26098.68</v>
      </c>
      <c r="F16" s="47">
        <f t="shared" ref="F16:F21" si="1">(D16-E16)/E16</f>
        <v>-0.14208802897311287</v>
      </c>
      <c r="G16" s="43">
        <v>4419</v>
      </c>
      <c r="H16" s="41">
        <v>97</v>
      </c>
      <c r="I16" s="41">
        <f t="shared" si="0"/>
        <v>45.556701030927833</v>
      </c>
      <c r="J16" s="41">
        <v>15</v>
      </c>
      <c r="K16" s="41">
        <v>2</v>
      </c>
      <c r="L16" s="43">
        <v>81778.95</v>
      </c>
      <c r="M16" s="43">
        <v>16767</v>
      </c>
      <c r="N16" s="39">
        <v>44603</v>
      </c>
      <c r="O16" s="38" t="s">
        <v>48</v>
      </c>
      <c r="P16" s="35"/>
      <c r="Q16" s="56"/>
      <c r="R16" s="56"/>
      <c r="S16" s="56"/>
      <c r="T16" s="56"/>
      <c r="V16" s="35"/>
      <c r="W16" s="57"/>
      <c r="X16" s="58"/>
      <c r="Y16" s="57"/>
      <c r="Z16" s="58"/>
      <c r="AA16" s="7"/>
      <c r="AB16" s="34"/>
      <c r="AC16" s="34"/>
    </row>
    <row r="17" spans="1:29" ht="25.35" customHeight="1">
      <c r="A17" s="37">
        <v>5</v>
      </c>
      <c r="B17" s="37">
        <v>2</v>
      </c>
      <c r="C17" s="29" t="s">
        <v>60</v>
      </c>
      <c r="D17" s="43">
        <v>16129.1</v>
      </c>
      <c r="E17" s="41">
        <v>27109.53</v>
      </c>
      <c r="F17" s="47">
        <f t="shared" si="1"/>
        <v>-0.40503948242555288</v>
      </c>
      <c r="G17" s="43">
        <v>2378</v>
      </c>
      <c r="H17" s="41">
        <v>76</v>
      </c>
      <c r="I17" s="41">
        <f t="shared" si="0"/>
        <v>31.289473684210527</v>
      </c>
      <c r="J17" s="41">
        <v>13</v>
      </c>
      <c r="K17" s="41">
        <v>2</v>
      </c>
      <c r="L17" s="43">
        <v>71485</v>
      </c>
      <c r="M17" s="43">
        <v>11012</v>
      </c>
      <c r="N17" s="39">
        <v>44603</v>
      </c>
      <c r="O17" s="38" t="s">
        <v>41</v>
      </c>
      <c r="P17" s="35"/>
      <c r="Q17" s="56"/>
      <c r="R17" s="56"/>
      <c r="S17" s="75"/>
      <c r="T17" s="56"/>
      <c r="V17" s="35"/>
      <c r="W17" s="57"/>
      <c r="X17" s="58"/>
      <c r="Y17" s="57"/>
      <c r="Z17" s="58"/>
      <c r="AA17" s="7"/>
      <c r="AB17" s="34"/>
      <c r="AC17" s="34"/>
    </row>
    <row r="18" spans="1:29" ht="25.35" customHeight="1">
      <c r="A18" s="37">
        <v>6</v>
      </c>
      <c r="B18" s="37">
        <v>4</v>
      </c>
      <c r="C18" s="29" t="s">
        <v>92</v>
      </c>
      <c r="D18" s="43">
        <v>15452.08</v>
      </c>
      <c r="E18" s="41">
        <v>24306.09</v>
      </c>
      <c r="F18" s="47">
        <f t="shared" si="1"/>
        <v>-0.3642712587668358</v>
      </c>
      <c r="G18" s="43">
        <v>2220</v>
      </c>
      <c r="H18" s="41">
        <v>59</v>
      </c>
      <c r="I18" s="41">
        <f t="shared" si="0"/>
        <v>37.627118644067799</v>
      </c>
      <c r="J18" s="41">
        <v>8</v>
      </c>
      <c r="K18" s="41">
        <v>3</v>
      </c>
      <c r="L18" s="43">
        <v>132472.56</v>
      </c>
      <c r="M18" s="43">
        <v>18251</v>
      </c>
      <c r="N18" s="39">
        <v>44596</v>
      </c>
      <c r="O18" s="38" t="s">
        <v>48</v>
      </c>
      <c r="P18" s="35"/>
      <c r="Q18" s="56"/>
      <c r="R18" s="56"/>
      <c r="S18" s="56"/>
      <c r="T18" s="56"/>
      <c r="W18" s="57"/>
      <c r="X18" s="58"/>
      <c r="Y18" s="57"/>
      <c r="Z18" s="58"/>
      <c r="AA18" s="7"/>
      <c r="AB18" s="34"/>
      <c r="AC18" s="34"/>
    </row>
    <row r="19" spans="1:29" ht="25.35" customHeight="1">
      <c r="A19" s="37">
        <v>7</v>
      </c>
      <c r="B19" s="37">
        <v>1</v>
      </c>
      <c r="C19" s="29" t="s">
        <v>79</v>
      </c>
      <c r="D19" s="43">
        <v>14817.78</v>
      </c>
      <c r="E19" s="41">
        <v>33766.49</v>
      </c>
      <c r="F19" s="47">
        <f t="shared" si="1"/>
        <v>-0.56116907620543321</v>
      </c>
      <c r="G19" s="43">
        <v>2146</v>
      </c>
      <c r="H19" s="41">
        <v>70</v>
      </c>
      <c r="I19" s="41">
        <f t="shared" si="0"/>
        <v>30.657142857142858</v>
      </c>
      <c r="J19" s="41">
        <v>11</v>
      </c>
      <c r="K19" s="41">
        <v>2</v>
      </c>
      <c r="L19" s="43">
        <v>96540</v>
      </c>
      <c r="M19" s="43">
        <v>13241</v>
      </c>
      <c r="N19" s="39">
        <v>44603</v>
      </c>
      <c r="O19" s="38" t="s">
        <v>43</v>
      </c>
      <c r="P19" s="35"/>
      <c r="Q19" s="56"/>
      <c r="R19" s="56"/>
      <c r="S19" s="56"/>
      <c r="T19" s="56"/>
      <c r="W19" s="57"/>
      <c r="X19" s="58"/>
      <c r="Y19" s="57"/>
      <c r="Z19" s="58"/>
      <c r="AA19" s="7"/>
      <c r="AB19" s="34"/>
      <c r="AC19" s="34"/>
    </row>
    <row r="20" spans="1:29" ht="25.35" customHeight="1">
      <c r="A20" s="37">
        <v>8</v>
      </c>
      <c r="B20" s="37">
        <v>10</v>
      </c>
      <c r="C20" s="29" t="s">
        <v>54</v>
      </c>
      <c r="D20" s="43">
        <v>7430.05</v>
      </c>
      <c r="E20" s="41">
        <v>5418.91</v>
      </c>
      <c r="F20" s="47">
        <f t="shared" si="1"/>
        <v>0.37113367817513121</v>
      </c>
      <c r="G20" s="43">
        <v>1393</v>
      </c>
      <c r="H20" s="41">
        <v>16</v>
      </c>
      <c r="I20" s="41">
        <f t="shared" si="0"/>
        <v>87.0625</v>
      </c>
      <c r="J20" s="41">
        <v>4</v>
      </c>
      <c r="K20" s="41">
        <v>13</v>
      </c>
      <c r="L20" s="43">
        <v>205287</v>
      </c>
      <c r="M20" s="43">
        <v>40843</v>
      </c>
      <c r="N20" s="39">
        <v>44526</v>
      </c>
      <c r="O20" s="38" t="s">
        <v>41</v>
      </c>
      <c r="P20" s="35"/>
      <c r="Q20" s="56"/>
      <c r="R20" s="56"/>
      <c r="S20" s="56"/>
      <c r="T20" s="56"/>
      <c r="W20" s="57"/>
      <c r="X20" s="58"/>
      <c r="Y20" s="57"/>
      <c r="Z20" s="58"/>
      <c r="AA20" s="7"/>
      <c r="AB20" s="34"/>
      <c r="AC20" s="34"/>
    </row>
    <row r="21" spans="1:29" ht="25.35" customHeight="1">
      <c r="A21" s="37">
        <v>9</v>
      </c>
      <c r="B21" s="61">
        <v>5</v>
      </c>
      <c r="C21" s="29" t="s">
        <v>61</v>
      </c>
      <c r="D21" s="43">
        <v>7345.2199999999993</v>
      </c>
      <c r="E21" s="41">
        <v>9153.35</v>
      </c>
      <c r="F21" s="47">
        <f t="shared" si="1"/>
        <v>-0.19753751358792146</v>
      </c>
      <c r="G21" s="43">
        <v>1058</v>
      </c>
      <c r="H21" s="41" t="s">
        <v>36</v>
      </c>
      <c r="I21" s="41" t="s">
        <v>36</v>
      </c>
      <c r="J21" s="41">
        <v>9</v>
      </c>
      <c r="K21" s="41">
        <v>8</v>
      </c>
      <c r="L21" s="43">
        <v>610566.84</v>
      </c>
      <c r="M21" s="43">
        <v>85823</v>
      </c>
      <c r="N21" s="39">
        <v>44561</v>
      </c>
      <c r="O21" s="38" t="s">
        <v>62</v>
      </c>
      <c r="P21" s="35"/>
      <c r="Q21" s="56"/>
      <c r="R21" s="56"/>
      <c r="S21" s="56"/>
      <c r="T21" s="56"/>
      <c r="U21" s="56"/>
      <c r="V21" s="57"/>
      <c r="W21" s="57"/>
      <c r="X21" s="34"/>
      <c r="Y21" s="7"/>
      <c r="Z21" s="58"/>
      <c r="AA21" s="58"/>
    </row>
    <row r="22" spans="1:29" ht="25.35" customHeight="1">
      <c r="A22" s="37">
        <v>10</v>
      </c>
      <c r="B22" s="61" t="s">
        <v>34</v>
      </c>
      <c r="C22" s="29" t="s">
        <v>95</v>
      </c>
      <c r="D22" s="43">
        <v>7159.02</v>
      </c>
      <c r="E22" s="41" t="s">
        <v>36</v>
      </c>
      <c r="F22" s="41" t="s">
        <v>36</v>
      </c>
      <c r="G22" s="43">
        <v>997</v>
      </c>
      <c r="H22" s="41">
        <v>23</v>
      </c>
      <c r="I22" s="41">
        <f>G22/H22</f>
        <v>43.347826086956523</v>
      </c>
      <c r="J22" s="41">
        <v>9</v>
      </c>
      <c r="K22" s="41">
        <v>1</v>
      </c>
      <c r="L22" s="43">
        <v>7159</v>
      </c>
      <c r="M22" s="43">
        <v>997</v>
      </c>
      <c r="N22" s="39">
        <v>44610</v>
      </c>
      <c r="O22" s="38" t="s">
        <v>37</v>
      </c>
      <c r="P22" s="35"/>
      <c r="Q22" s="56"/>
      <c r="R22" s="56"/>
      <c r="S22" s="56"/>
      <c r="T22" s="56"/>
      <c r="U22" s="57"/>
      <c r="V22" s="57"/>
      <c r="W22" s="34"/>
      <c r="X22" s="58"/>
      <c r="Y22" s="57"/>
      <c r="Z22" s="58"/>
    </row>
    <row r="23" spans="1:29" ht="25.35" customHeight="1">
      <c r="A23" s="14"/>
      <c r="B23" s="14"/>
      <c r="C23" s="28" t="s">
        <v>53</v>
      </c>
      <c r="D23" s="36">
        <f>SUM(D13:D22)</f>
        <v>226904.39999999997</v>
      </c>
      <c r="E23" s="36">
        <v>151965.29999999999</v>
      </c>
      <c r="F23" s="67">
        <f t="shared" ref="F23" si="2">(D23-E23)/E23</f>
        <v>0.49313297180343135</v>
      </c>
      <c r="G23" s="36">
        <f t="shared" ref="G23" si="3">SUM(G13:G22)</f>
        <v>35859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X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X24" s="34"/>
      <c r="AB24" s="7"/>
    </row>
    <row r="25" spans="1:29" ht="25.35" customHeight="1">
      <c r="A25" s="37">
        <v>11</v>
      </c>
      <c r="B25" s="37">
        <v>6</v>
      </c>
      <c r="C25" s="29" t="s">
        <v>64</v>
      </c>
      <c r="D25" s="43">
        <v>7111</v>
      </c>
      <c r="E25" s="41">
        <v>7721</v>
      </c>
      <c r="F25" s="47">
        <f t="shared" ref="F25:F35" si="4">(D25-E25)/E25</f>
        <v>-7.9005310192980183E-2</v>
      </c>
      <c r="G25" s="43">
        <v>1374</v>
      </c>
      <c r="H25" s="41" t="s">
        <v>36</v>
      </c>
      <c r="I25" s="41" t="s">
        <v>36</v>
      </c>
      <c r="J25" s="41">
        <v>13</v>
      </c>
      <c r="K25" s="41">
        <v>3</v>
      </c>
      <c r="L25" s="43">
        <v>40701</v>
      </c>
      <c r="M25" s="43">
        <v>8211</v>
      </c>
      <c r="N25" s="39">
        <v>44596</v>
      </c>
      <c r="O25" s="38" t="s">
        <v>65</v>
      </c>
      <c r="P25" s="35"/>
      <c r="Q25" s="56"/>
      <c r="R25" s="56"/>
      <c r="S25" s="56"/>
      <c r="T25" s="56"/>
      <c r="W25" s="57"/>
      <c r="X25" s="58"/>
      <c r="Y25" s="57"/>
      <c r="Z25" s="58"/>
      <c r="AA25" s="7"/>
      <c r="AB25" s="34"/>
      <c r="AC25" s="34"/>
    </row>
    <row r="26" spans="1:29" ht="25.35" customHeight="1">
      <c r="A26" s="37">
        <v>12</v>
      </c>
      <c r="B26" s="37">
        <v>7</v>
      </c>
      <c r="C26" s="29" t="s">
        <v>77</v>
      </c>
      <c r="D26" s="43">
        <v>6943.46</v>
      </c>
      <c r="E26" s="41">
        <v>6542.51</v>
      </c>
      <c r="F26" s="47">
        <f t="shared" si="4"/>
        <v>6.1283819207001565E-2</v>
      </c>
      <c r="G26" s="43">
        <v>1317</v>
      </c>
      <c r="H26" s="41">
        <v>27</v>
      </c>
      <c r="I26" s="41">
        <f t="shared" ref="I26:I34" si="5">G26/H26</f>
        <v>48.777777777777779</v>
      </c>
      <c r="J26" s="41">
        <v>7</v>
      </c>
      <c r="K26" s="41">
        <v>7</v>
      </c>
      <c r="L26" s="43">
        <v>175652</v>
      </c>
      <c r="M26" s="43">
        <v>34383</v>
      </c>
      <c r="N26" s="39">
        <v>44568</v>
      </c>
      <c r="O26" s="38" t="s">
        <v>37</v>
      </c>
      <c r="P26" s="35"/>
      <c r="Q26" s="56"/>
      <c r="R26" s="56"/>
      <c r="S26" s="56"/>
      <c r="T26" s="56"/>
      <c r="W26" s="57"/>
      <c r="X26" s="58"/>
      <c r="Y26" s="57"/>
      <c r="Z26" s="58"/>
      <c r="AA26" s="7"/>
      <c r="AB26" s="34"/>
      <c r="AC26" s="34"/>
    </row>
    <row r="27" spans="1:29" ht="25.35" customHeight="1">
      <c r="A27" s="37">
        <v>13</v>
      </c>
      <c r="B27" s="37">
        <v>8</v>
      </c>
      <c r="C27" s="29" t="s">
        <v>109</v>
      </c>
      <c r="D27" s="43">
        <v>5219.21</v>
      </c>
      <c r="E27" s="41">
        <v>6044.74</v>
      </c>
      <c r="F27" s="47">
        <f t="shared" si="4"/>
        <v>-0.13656997654158817</v>
      </c>
      <c r="G27" s="43">
        <v>809</v>
      </c>
      <c r="H27" s="41">
        <v>17</v>
      </c>
      <c r="I27" s="41">
        <f t="shared" si="5"/>
        <v>47.588235294117645</v>
      </c>
      <c r="J27" s="41">
        <v>6</v>
      </c>
      <c r="K27" s="41">
        <v>10</v>
      </c>
      <c r="L27" s="43">
        <v>793029.21</v>
      </c>
      <c r="M27" s="43">
        <v>115190</v>
      </c>
      <c r="N27" s="39">
        <v>44547</v>
      </c>
      <c r="O27" s="38" t="s">
        <v>39</v>
      </c>
      <c r="P27" s="35"/>
      <c r="Q27" s="56"/>
      <c r="R27" s="56"/>
      <c r="S27" s="56"/>
      <c r="T27" s="56"/>
      <c r="W27" s="57"/>
      <c r="X27" s="58"/>
      <c r="Y27" s="57"/>
      <c r="Z27" s="58"/>
      <c r="AA27" s="7"/>
      <c r="AB27" s="34"/>
      <c r="AC27" s="34"/>
    </row>
    <row r="28" spans="1:29" ht="25.35" customHeight="1">
      <c r="A28" s="37">
        <v>14</v>
      </c>
      <c r="B28" s="37">
        <v>14</v>
      </c>
      <c r="C28" s="29" t="s">
        <v>135</v>
      </c>
      <c r="D28" s="43">
        <v>4961.25</v>
      </c>
      <c r="E28" s="41">
        <v>4465.49</v>
      </c>
      <c r="F28" s="47">
        <f t="shared" si="4"/>
        <v>0.11102029116625504</v>
      </c>
      <c r="G28" s="43">
        <v>699</v>
      </c>
      <c r="H28" s="41">
        <v>17</v>
      </c>
      <c r="I28" s="41">
        <f t="shared" si="5"/>
        <v>41.117647058823529</v>
      </c>
      <c r="J28" s="41">
        <v>5</v>
      </c>
      <c r="K28" s="41">
        <v>2</v>
      </c>
      <c r="L28" s="43">
        <v>14253</v>
      </c>
      <c r="M28" s="43">
        <v>2065</v>
      </c>
      <c r="N28" s="39">
        <v>44603</v>
      </c>
      <c r="O28" s="38" t="s">
        <v>50</v>
      </c>
      <c r="P28" s="35"/>
      <c r="Q28" s="56"/>
      <c r="R28" s="56"/>
      <c r="S28" s="56"/>
      <c r="T28" s="56"/>
      <c r="W28" s="57"/>
      <c r="X28" s="58"/>
      <c r="Y28" s="57"/>
      <c r="Z28" s="58"/>
      <c r="AA28" s="7"/>
      <c r="AB28" s="34"/>
      <c r="AC28" s="34"/>
    </row>
    <row r="29" spans="1:29" ht="25.35" customHeight="1">
      <c r="A29" s="37">
        <v>15</v>
      </c>
      <c r="B29" s="37">
        <v>13</v>
      </c>
      <c r="C29" s="29" t="s">
        <v>111</v>
      </c>
      <c r="D29" s="43">
        <v>3498.65</v>
      </c>
      <c r="E29" s="41">
        <v>4990.08</v>
      </c>
      <c r="F29" s="47">
        <f t="shared" si="4"/>
        <v>-0.29887897588816209</v>
      </c>
      <c r="G29" s="43">
        <v>673</v>
      </c>
      <c r="H29" s="41">
        <v>16</v>
      </c>
      <c r="I29" s="41">
        <f t="shared" si="5"/>
        <v>42.0625</v>
      </c>
      <c r="J29" s="41">
        <v>5</v>
      </c>
      <c r="K29" s="41">
        <v>9</v>
      </c>
      <c r="L29" s="43">
        <v>314677</v>
      </c>
      <c r="M29" s="43">
        <v>63865</v>
      </c>
      <c r="N29" s="39">
        <v>44554</v>
      </c>
      <c r="O29" s="38" t="s">
        <v>43</v>
      </c>
      <c r="P29" s="35"/>
      <c r="Q29" s="56"/>
      <c r="R29" s="56"/>
      <c r="S29" s="56"/>
      <c r="T29" s="56"/>
      <c r="W29" s="57"/>
      <c r="X29" s="58"/>
      <c r="Y29" s="57"/>
      <c r="Z29" s="58"/>
      <c r="AA29" s="7"/>
      <c r="AB29" s="34"/>
      <c r="AC29" s="34"/>
    </row>
    <row r="30" spans="1:29" ht="25.35" customHeight="1">
      <c r="A30" s="37">
        <v>16</v>
      </c>
      <c r="B30" s="37">
        <v>12</v>
      </c>
      <c r="C30" s="29" t="s">
        <v>98</v>
      </c>
      <c r="D30" s="43">
        <v>2940.46</v>
      </c>
      <c r="E30" s="41">
        <v>5016.8599999999997</v>
      </c>
      <c r="F30" s="47">
        <f t="shared" si="4"/>
        <v>-0.41388438186435333</v>
      </c>
      <c r="G30" s="43">
        <v>420</v>
      </c>
      <c r="H30" s="41">
        <v>12</v>
      </c>
      <c r="I30" s="41">
        <f t="shared" si="5"/>
        <v>35</v>
      </c>
      <c r="J30" s="41">
        <v>5</v>
      </c>
      <c r="K30" s="41">
        <v>5</v>
      </c>
      <c r="L30" s="43">
        <v>64540</v>
      </c>
      <c r="M30" s="43">
        <v>9913</v>
      </c>
      <c r="N30" s="39">
        <v>44582</v>
      </c>
      <c r="O30" s="38" t="s">
        <v>41</v>
      </c>
      <c r="P30" s="35"/>
      <c r="Q30" s="56"/>
      <c r="R30" s="56"/>
      <c r="S30" s="56"/>
      <c r="T30" s="56"/>
      <c r="W30" s="58"/>
      <c r="X30" s="58"/>
      <c r="Y30" s="57"/>
      <c r="Z30" s="58"/>
      <c r="AA30" s="7"/>
      <c r="AB30" s="34"/>
      <c r="AC30" s="34"/>
    </row>
    <row r="31" spans="1:29" ht="25.35" customHeight="1">
      <c r="A31" s="37">
        <v>17</v>
      </c>
      <c r="B31" s="37">
        <v>19</v>
      </c>
      <c r="C31" s="29" t="s">
        <v>118</v>
      </c>
      <c r="D31" s="43">
        <v>1847.78</v>
      </c>
      <c r="E31" s="41">
        <v>2453</v>
      </c>
      <c r="F31" s="47">
        <f t="shared" si="4"/>
        <v>-0.24672645739910315</v>
      </c>
      <c r="G31" s="43">
        <v>302</v>
      </c>
      <c r="H31" s="41">
        <v>7</v>
      </c>
      <c r="I31" s="41">
        <f t="shared" si="5"/>
        <v>43.142857142857146</v>
      </c>
      <c r="J31" s="41">
        <v>3</v>
      </c>
      <c r="K31" s="41">
        <v>4</v>
      </c>
      <c r="L31" s="43">
        <v>22479.78</v>
      </c>
      <c r="M31" s="43">
        <v>3737</v>
      </c>
      <c r="N31" s="39">
        <v>44589</v>
      </c>
      <c r="O31" s="38" t="s">
        <v>119</v>
      </c>
      <c r="P31" s="35"/>
      <c r="Q31" s="56"/>
      <c r="R31" s="56"/>
      <c r="S31" s="56"/>
      <c r="T31" s="56"/>
      <c r="V31" s="57"/>
      <c r="W31" s="57"/>
      <c r="X31" s="58"/>
      <c r="Y31" s="57"/>
      <c r="Z31" s="58"/>
      <c r="AA31" s="7"/>
      <c r="AB31" s="34"/>
      <c r="AC31" s="34"/>
    </row>
    <row r="32" spans="1:29" ht="25.35" customHeight="1">
      <c r="A32" s="37">
        <v>18</v>
      </c>
      <c r="B32" s="37">
        <v>11</v>
      </c>
      <c r="C32" s="29" t="s">
        <v>131</v>
      </c>
      <c r="D32" s="43">
        <v>1842.44</v>
      </c>
      <c r="E32" s="41">
        <v>5071.03</v>
      </c>
      <c r="F32" s="47">
        <f t="shared" si="4"/>
        <v>-0.63667341743196149</v>
      </c>
      <c r="G32" s="43">
        <v>355</v>
      </c>
      <c r="H32" s="41">
        <v>23</v>
      </c>
      <c r="I32" s="41">
        <f t="shared" si="5"/>
        <v>15.434782608695652</v>
      </c>
      <c r="J32" s="41">
        <v>6</v>
      </c>
      <c r="K32" s="41">
        <v>3</v>
      </c>
      <c r="L32" s="43">
        <v>25572.12</v>
      </c>
      <c r="M32" s="43">
        <v>4972</v>
      </c>
      <c r="N32" s="39">
        <v>44596</v>
      </c>
      <c r="O32" s="38" t="s">
        <v>132</v>
      </c>
      <c r="P32" s="35"/>
      <c r="Q32" s="56"/>
      <c r="R32" s="56"/>
      <c r="S32" s="56"/>
      <c r="T32" s="56"/>
      <c r="V32" s="57"/>
      <c r="W32" s="57"/>
      <c r="X32" s="58"/>
      <c r="Y32" s="57"/>
      <c r="Z32" s="58"/>
      <c r="AA32" s="7"/>
      <c r="AB32" s="34"/>
      <c r="AC32" s="34"/>
    </row>
    <row r="33" spans="1:29" ht="25.35" customHeight="1">
      <c r="A33" s="37">
        <v>19</v>
      </c>
      <c r="B33" s="37">
        <v>15</v>
      </c>
      <c r="C33" s="29" t="s">
        <v>99</v>
      </c>
      <c r="D33" s="43">
        <v>1782.57</v>
      </c>
      <c r="E33" s="41">
        <v>3901.56</v>
      </c>
      <c r="F33" s="47">
        <f t="shared" si="4"/>
        <v>-0.54311352382124067</v>
      </c>
      <c r="G33" s="43">
        <v>348</v>
      </c>
      <c r="H33" s="41">
        <v>11</v>
      </c>
      <c r="I33" s="41">
        <f t="shared" si="5"/>
        <v>31.636363636363637</v>
      </c>
      <c r="J33" s="41">
        <v>5</v>
      </c>
      <c r="K33" s="41">
        <v>4</v>
      </c>
      <c r="L33" s="43">
        <v>35191</v>
      </c>
      <c r="M33" s="43">
        <v>6776</v>
      </c>
      <c r="N33" s="39">
        <v>44589</v>
      </c>
      <c r="O33" s="38" t="s">
        <v>50</v>
      </c>
      <c r="P33" s="35"/>
      <c r="Q33" s="56"/>
      <c r="R33" s="56"/>
      <c r="S33" s="56"/>
      <c r="T33" s="56"/>
      <c r="U33" s="57"/>
      <c r="V33" s="57"/>
      <c r="W33" s="57"/>
      <c r="X33" s="58"/>
      <c r="Y33" s="57"/>
      <c r="Z33" s="58"/>
      <c r="AA33" s="7"/>
      <c r="AB33" s="34"/>
      <c r="AC33" s="34"/>
    </row>
    <row r="34" spans="1:29" ht="25.35" customHeight="1">
      <c r="A34" s="37">
        <v>20</v>
      </c>
      <c r="B34" s="37">
        <v>17</v>
      </c>
      <c r="C34" s="29" t="s">
        <v>128</v>
      </c>
      <c r="D34" s="43">
        <v>1749.29</v>
      </c>
      <c r="E34" s="41">
        <v>3118.37</v>
      </c>
      <c r="F34" s="47">
        <f t="shared" si="4"/>
        <v>-0.43903706102867845</v>
      </c>
      <c r="G34" s="43">
        <v>327</v>
      </c>
      <c r="H34" s="41">
        <v>16</v>
      </c>
      <c r="I34" s="41">
        <f t="shared" si="5"/>
        <v>20.4375</v>
      </c>
      <c r="J34" s="41">
        <v>4</v>
      </c>
      <c r="K34" s="41">
        <v>5</v>
      </c>
      <c r="L34" s="43">
        <v>46505.29</v>
      </c>
      <c r="M34" s="43">
        <v>8721</v>
      </c>
      <c r="N34" s="39">
        <v>44582</v>
      </c>
      <c r="O34" s="38" t="s">
        <v>129</v>
      </c>
      <c r="P34" s="35"/>
      <c r="Q34" s="56"/>
      <c r="R34" s="56"/>
      <c r="S34" s="56"/>
      <c r="T34" s="56"/>
      <c r="U34" s="57"/>
      <c r="V34" s="57"/>
      <c r="W34" s="57"/>
      <c r="X34" s="58"/>
      <c r="Y34" s="58"/>
      <c r="Z34" s="7"/>
      <c r="AA34" s="34"/>
      <c r="AB34" s="34"/>
    </row>
    <row r="35" spans="1:29" ht="25.35" customHeight="1">
      <c r="A35" s="14"/>
      <c r="B35" s="14"/>
      <c r="C35" s="28" t="s">
        <v>69</v>
      </c>
      <c r="D35" s="36">
        <f>SUM(D23:D34)</f>
        <v>264800.50999999989</v>
      </c>
      <c r="E35" s="36">
        <v>188882.31999999992</v>
      </c>
      <c r="F35" s="67">
        <f t="shared" si="4"/>
        <v>0.40193380725099104</v>
      </c>
      <c r="G35" s="36">
        <f t="shared" ref="G35" si="6">SUM(G23:G34)</f>
        <v>42483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X35" s="34"/>
      <c r="AB35" s="7"/>
    </row>
    <row r="36" spans="1:29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X36" s="34"/>
      <c r="AB36" s="7"/>
    </row>
    <row r="37" spans="1:29" ht="25.35" customHeight="1">
      <c r="A37" s="37">
        <v>21</v>
      </c>
      <c r="B37" s="37">
        <v>9</v>
      </c>
      <c r="C37" s="29" t="s">
        <v>66</v>
      </c>
      <c r="D37" s="43">
        <v>1260</v>
      </c>
      <c r="E37" s="41">
        <v>5804</v>
      </c>
      <c r="F37" s="47">
        <f>(D37-E37)/E37</f>
        <v>-0.78290833907649893</v>
      </c>
      <c r="G37" s="43">
        <v>218</v>
      </c>
      <c r="H37" s="41" t="s">
        <v>36</v>
      </c>
      <c r="I37" s="41" t="s">
        <v>36</v>
      </c>
      <c r="J37" s="41">
        <v>8</v>
      </c>
      <c r="K37" s="41">
        <v>2</v>
      </c>
      <c r="L37" s="43">
        <v>13785</v>
      </c>
      <c r="M37" s="43">
        <v>2237</v>
      </c>
      <c r="N37" s="39">
        <v>44603</v>
      </c>
      <c r="O37" s="38" t="s">
        <v>65</v>
      </c>
      <c r="P37" s="35"/>
      <c r="Q37" s="56"/>
      <c r="R37" s="56"/>
      <c r="S37" s="56"/>
      <c r="T37" s="56"/>
      <c r="U37" s="57"/>
      <c r="V37" s="57"/>
      <c r="W37" s="57"/>
      <c r="X37" s="58"/>
      <c r="Y37" s="58"/>
      <c r="Z37" s="7"/>
      <c r="AA37" s="34"/>
      <c r="AB37" s="34"/>
    </row>
    <row r="38" spans="1:29" ht="25.35" customHeight="1">
      <c r="A38" s="37">
        <v>22</v>
      </c>
      <c r="B38" s="37">
        <v>18</v>
      </c>
      <c r="C38" s="29" t="s">
        <v>112</v>
      </c>
      <c r="D38" s="43">
        <v>1076.72</v>
      </c>
      <c r="E38" s="41">
        <v>2874.83</v>
      </c>
      <c r="F38" s="47">
        <f>(D38-E38)/E38</f>
        <v>-0.62546654932639489</v>
      </c>
      <c r="G38" s="43">
        <v>149</v>
      </c>
      <c r="H38" s="41">
        <v>3</v>
      </c>
      <c r="I38" s="41">
        <f>G38/H38</f>
        <v>49.666666666666664</v>
      </c>
      <c r="J38" s="41">
        <v>3</v>
      </c>
      <c r="K38" s="41">
        <v>11</v>
      </c>
      <c r="L38" s="43">
        <v>638094</v>
      </c>
      <c r="M38" s="43">
        <v>91990</v>
      </c>
      <c r="N38" s="39">
        <v>44526</v>
      </c>
      <c r="O38" s="38" t="s">
        <v>43</v>
      </c>
      <c r="P38" s="35"/>
      <c r="Q38" s="56"/>
      <c r="R38" s="56"/>
      <c r="S38" s="56"/>
      <c r="T38" s="56"/>
      <c r="U38" s="57"/>
      <c r="V38" s="57"/>
      <c r="W38" s="57"/>
      <c r="X38" s="58"/>
      <c r="Y38" s="58"/>
      <c r="Z38" s="7"/>
      <c r="AA38" s="34"/>
      <c r="AB38" s="34"/>
    </row>
    <row r="39" spans="1:29" ht="25.35" customHeight="1">
      <c r="A39" s="37">
        <v>23</v>
      </c>
      <c r="B39" s="37">
        <v>16</v>
      </c>
      <c r="C39" s="29" t="s">
        <v>106</v>
      </c>
      <c r="D39" s="43">
        <v>1029</v>
      </c>
      <c r="E39" s="41">
        <v>3202</v>
      </c>
      <c r="F39" s="47">
        <f>(D39-E39)/E39</f>
        <v>-0.67863835103060588</v>
      </c>
      <c r="G39" s="43">
        <v>144</v>
      </c>
      <c r="H39" s="41" t="s">
        <v>36</v>
      </c>
      <c r="I39" s="41" t="s">
        <v>36</v>
      </c>
      <c r="J39" s="41">
        <v>2</v>
      </c>
      <c r="K39" s="41">
        <v>6</v>
      </c>
      <c r="L39" s="43">
        <v>48308</v>
      </c>
      <c r="M39" s="43">
        <v>8420</v>
      </c>
      <c r="N39" s="39">
        <v>44575</v>
      </c>
      <c r="O39" s="38" t="s">
        <v>65</v>
      </c>
      <c r="P39" s="35"/>
      <c r="Q39" s="56"/>
      <c r="R39" s="56"/>
      <c r="S39" s="56"/>
      <c r="T39" s="56"/>
      <c r="U39" s="57"/>
      <c r="V39" s="57"/>
      <c r="W39" s="57"/>
      <c r="X39" s="58"/>
      <c r="Y39" s="58"/>
      <c r="Z39" s="7"/>
      <c r="AA39" s="34"/>
      <c r="AB39" s="34"/>
    </row>
    <row r="40" spans="1:29" ht="25.35" customHeight="1">
      <c r="A40" s="37">
        <v>24</v>
      </c>
      <c r="B40" s="37">
        <v>24</v>
      </c>
      <c r="C40" s="29" t="s">
        <v>130</v>
      </c>
      <c r="D40" s="43">
        <v>290</v>
      </c>
      <c r="E40" s="41">
        <v>627</v>
      </c>
      <c r="F40" s="47">
        <f>(D40-E40)/E40</f>
        <v>-0.53748006379585322</v>
      </c>
      <c r="G40" s="43">
        <v>64</v>
      </c>
      <c r="H40" s="41" t="s">
        <v>36</v>
      </c>
      <c r="I40" s="41" t="s">
        <v>36</v>
      </c>
      <c r="J40" s="41">
        <v>2</v>
      </c>
      <c r="K40" s="41">
        <v>6</v>
      </c>
      <c r="L40" s="43">
        <v>25656</v>
      </c>
      <c r="M40" s="43">
        <v>5466</v>
      </c>
      <c r="N40" s="39">
        <v>44575</v>
      </c>
      <c r="O40" s="38" t="s">
        <v>65</v>
      </c>
      <c r="P40" s="35"/>
      <c r="Q40" s="56"/>
      <c r="R40" s="56"/>
      <c r="S40" s="56"/>
      <c r="T40" s="56"/>
      <c r="U40" s="57"/>
      <c r="V40" s="57"/>
      <c r="W40" s="58"/>
      <c r="X40" s="58"/>
      <c r="Y40" s="57"/>
      <c r="Z40" s="7"/>
      <c r="AA40" s="34"/>
      <c r="AB40" s="34"/>
    </row>
    <row r="41" spans="1:29" ht="25.35" customHeight="1">
      <c r="A41" s="37">
        <v>25</v>
      </c>
      <c r="B41" s="44" t="s">
        <v>36</v>
      </c>
      <c r="C41" s="29" t="s">
        <v>122</v>
      </c>
      <c r="D41" s="43">
        <v>136</v>
      </c>
      <c r="E41" s="41" t="s">
        <v>36</v>
      </c>
      <c r="F41" s="41" t="s">
        <v>36</v>
      </c>
      <c r="G41" s="43">
        <v>25</v>
      </c>
      <c r="H41" s="41">
        <v>3</v>
      </c>
      <c r="I41" s="41">
        <f>G41/H41</f>
        <v>8.3333333333333339</v>
      </c>
      <c r="J41" s="41">
        <v>1</v>
      </c>
      <c r="K41" s="41" t="s">
        <v>36</v>
      </c>
      <c r="L41" s="43">
        <v>29657.25</v>
      </c>
      <c r="M41" s="43">
        <v>5256</v>
      </c>
      <c r="N41" s="39">
        <v>44519</v>
      </c>
      <c r="O41" s="38" t="s">
        <v>71</v>
      </c>
      <c r="P41" s="35"/>
      <c r="Q41" s="56"/>
      <c r="R41" s="56"/>
      <c r="S41" s="56"/>
      <c r="T41" s="56"/>
      <c r="U41" s="57"/>
      <c r="V41" s="57"/>
      <c r="W41" s="57"/>
      <c r="X41" s="58"/>
      <c r="Y41" s="58"/>
      <c r="Z41" s="7"/>
      <c r="AA41" s="34"/>
      <c r="AB41" s="34"/>
    </row>
    <row r="42" spans="1:29" ht="25.35" customHeight="1">
      <c r="A42" s="37">
        <v>26</v>
      </c>
      <c r="B42" s="37">
        <v>36</v>
      </c>
      <c r="C42" s="29" t="s">
        <v>134</v>
      </c>
      <c r="D42" s="43">
        <v>133</v>
      </c>
      <c r="E42" s="41">
        <v>59</v>
      </c>
      <c r="F42" s="47">
        <f>(D42-E42)/E42</f>
        <v>1.2542372881355932</v>
      </c>
      <c r="G42" s="43">
        <v>22</v>
      </c>
      <c r="H42" s="41">
        <v>2</v>
      </c>
      <c r="I42" s="41">
        <f>G42/H42</f>
        <v>11</v>
      </c>
      <c r="J42" s="41">
        <v>1</v>
      </c>
      <c r="K42" s="41">
        <v>8</v>
      </c>
      <c r="L42" s="43">
        <v>8594</v>
      </c>
      <c r="M42" s="43">
        <v>1587</v>
      </c>
      <c r="N42" s="39">
        <v>44561</v>
      </c>
      <c r="O42" s="38" t="s">
        <v>119</v>
      </c>
      <c r="P42" s="35"/>
      <c r="Q42" s="56"/>
      <c r="R42" s="56"/>
      <c r="S42" s="56"/>
      <c r="T42" s="56"/>
      <c r="U42" s="57"/>
      <c r="V42" s="57"/>
      <c r="W42" s="57"/>
      <c r="X42" s="34"/>
      <c r="Y42" s="58"/>
      <c r="Z42" s="7"/>
      <c r="AA42" s="58"/>
      <c r="AB42" s="34"/>
    </row>
    <row r="43" spans="1:29" ht="25.35" customHeight="1">
      <c r="A43" s="37">
        <v>27</v>
      </c>
      <c r="B43" s="37">
        <v>27</v>
      </c>
      <c r="C43" s="29" t="s">
        <v>133</v>
      </c>
      <c r="D43" s="43">
        <v>120</v>
      </c>
      <c r="E43" s="41">
        <v>367</v>
      </c>
      <c r="F43" s="47">
        <f>(D43-E43)/E43</f>
        <v>-0.67302452316076289</v>
      </c>
      <c r="G43" s="43">
        <v>18</v>
      </c>
      <c r="H43" s="41">
        <v>2</v>
      </c>
      <c r="I43" s="41">
        <f>G43/H43</f>
        <v>9</v>
      </c>
      <c r="J43" s="41">
        <v>1</v>
      </c>
      <c r="K43" s="41" t="s">
        <v>36</v>
      </c>
      <c r="L43" s="43">
        <v>11586</v>
      </c>
      <c r="M43" s="43">
        <v>2355</v>
      </c>
      <c r="N43" s="39">
        <v>44533</v>
      </c>
      <c r="O43" s="38" t="s">
        <v>119</v>
      </c>
      <c r="P43" s="35"/>
      <c r="Q43" s="56"/>
      <c r="R43" s="56"/>
      <c r="S43" s="56"/>
      <c r="T43" s="56"/>
      <c r="U43" s="57"/>
      <c r="V43" s="57"/>
      <c r="W43" s="57"/>
      <c r="X43" s="58"/>
      <c r="Y43" s="58"/>
      <c r="Z43" s="7"/>
      <c r="AA43" s="34"/>
      <c r="AB43" s="34"/>
    </row>
    <row r="44" spans="1:29" ht="25.35" customHeight="1">
      <c r="A44" s="37">
        <v>28</v>
      </c>
      <c r="B44" s="37">
        <v>35</v>
      </c>
      <c r="C44" s="29" t="s">
        <v>100</v>
      </c>
      <c r="D44" s="43">
        <v>80</v>
      </c>
      <c r="E44" s="41">
        <v>72</v>
      </c>
      <c r="F44" s="47">
        <f>(D44-E44)/E44</f>
        <v>0.1111111111111111</v>
      </c>
      <c r="G44" s="43">
        <v>12</v>
      </c>
      <c r="H44" s="41">
        <v>1</v>
      </c>
      <c r="I44" s="41">
        <f>G44/H44</f>
        <v>12</v>
      </c>
      <c r="J44" s="41">
        <v>1</v>
      </c>
      <c r="K44" s="41" t="s">
        <v>36</v>
      </c>
      <c r="L44" s="43">
        <v>11044.86</v>
      </c>
      <c r="M44" s="43">
        <v>1974</v>
      </c>
      <c r="N44" s="39">
        <v>44533</v>
      </c>
      <c r="O44" s="38" t="s">
        <v>68</v>
      </c>
      <c r="P44" s="35"/>
      <c r="Q44" s="56"/>
      <c r="R44" s="56"/>
      <c r="S44" s="56"/>
      <c r="T44" s="56"/>
      <c r="U44" s="57"/>
      <c r="V44" s="57"/>
      <c r="W44" s="57"/>
      <c r="X44" s="58"/>
      <c r="Y44" s="58"/>
      <c r="Z44" s="7"/>
      <c r="AA44" s="34"/>
      <c r="AB44" s="34"/>
    </row>
    <row r="45" spans="1:29" ht="25.35" customHeight="1">
      <c r="A45" s="37">
        <v>29</v>
      </c>
      <c r="B45" s="44" t="s">
        <v>36</v>
      </c>
      <c r="C45" s="29" t="s">
        <v>141</v>
      </c>
      <c r="D45" s="43">
        <v>73</v>
      </c>
      <c r="E45" s="41" t="s">
        <v>36</v>
      </c>
      <c r="F45" s="41" t="s">
        <v>36</v>
      </c>
      <c r="G45" s="43">
        <v>13</v>
      </c>
      <c r="H45" s="41">
        <v>1</v>
      </c>
      <c r="I45" s="41">
        <f>G45/H45</f>
        <v>13</v>
      </c>
      <c r="J45" s="41">
        <v>1</v>
      </c>
      <c r="K45" s="41">
        <v>12</v>
      </c>
      <c r="L45" s="43">
        <v>11735.86</v>
      </c>
      <c r="M45" s="43">
        <v>2474</v>
      </c>
      <c r="N45" s="39">
        <v>44421</v>
      </c>
      <c r="O45" s="38" t="s">
        <v>68</v>
      </c>
      <c r="P45" s="35"/>
      <c r="Q45" s="56"/>
      <c r="R45" s="56"/>
      <c r="S45" s="56"/>
      <c r="T45" s="56"/>
      <c r="U45" s="57"/>
      <c r="V45" s="57"/>
      <c r="W45" s="57"/>
      <c r="X45" s="58"/>
      <c r="Y45" s="58"/>
      <c r="Z45" s="7"/>
      <c r="AA45" s="34"/>
      <c r="AB45" s="34"/>
    </row>
    <row r="46" spans="1:29" ht="25.35" customHeight="1">
      <c r="A46" s="37">
        <v>30</v>
      </c>
      <c r="B46" s="37">
        <v>37</v>
      </c>
      <c r="C46" s="29" t="s">
        <v>142</v>
      </c>
      <c r="D46" s="43">
        <v>22</v>
      </c>
      <c r="E46" s="41">
        <v>44</v>
      </c>
      <c r="F46" s="47">
        <f>(D46-E46)/E46</f>
        <v>-0.5</v>
      </c>
      <c r="G46" s="43">
        <v>5</v>
      </c>
      <c r="H46" s="41" t="s">
        <v>36</v>
      </c>
      <c r="I46" s="41" t="s">
        <v>36</v>
      </c>
      <c r="J46" s="41">
        <v>1</v>
      </c>
      <c r="K46" s="41">
        <v>5</v>
      </c>
      <c r="L46" s="43">
        <v>9022</v>
      </c>
      <c r="M46" s="43">
        <v>1434</v>
      </c>
      <c r="N46" s="39">
        <v>44582</v>
      </c>
      <c r="O46" s="38" t="s">
        <v>65</v>
      </c>
      <c r="P46" s="35"/>
      <c r="Q46" s="56"/>
      <c r="R46" s="56"/>
      <c r="S46" s="56"/>
      <c r="T46" s="56"/>
      <c r="U46" s="57"/>
      <c r="V46" s="57"/>
      <c r="W46" s="57"/>
      <c r="X46" s="58"/>
      <c r="Y46" s="58"/>
      <c r="AB46" s="34"/>
    </row>
    <row r="47" spans="1:29" ht="25.35" customHeight="1">
      <c r="A47" s="14"/>
      <c r="B47" s="14"/>
      <c r="C47" s="28" t="s">
        <v>101</v>
      </c>
      <c r="D47" s="36">
        <f>SUM(D35:D46)</f>
        <v>269020.22999999986</v>
      </c>
      <c r="E47" s="36">
        <v>194802.58999999991</v>
      </c>
      <c r="F47" s="67">
        <f>(D47-E47)/E47</f>
        <v>0.38098897966397671</v>
      </c>
      <c r="G47" s="36">
        <f t="shared" ref="G47" si="7">SUM(G35:G46)</f>
        <v>43153</v>
      </c>
      <c r="H47" s="36"/>
      <c r="I47" s="16"/>
      <c r="J47" s="15"/>
      <c r="K47" s="17"/>
      <c r="L47" s="18"/>
      <c r="M47" s="22"/>
      <c r="N47" s="19"/>
      <c r="O47" s="48"/>
    </row>
    <row r="48" spans="1:29" ht="23.1" customHeight="1">
      <c r="R48" s="35"/>
    </row>
    <row r="49" spans="18:18" ht="17.25" customHeight="1">
      <c r="R49" s="35"/>
    </row>
    <row r="50" spans="18:18" ht="20.25" customHeight="1"/>
    <row r="61" spans="18:18">
      <c r="R61" s="35"/>
    </row>
    <row r="65" spans="16:16">
      <c r="P65" s="35"/>
    </row>
    <row r="69" spans="16:16" ht="12" customHeight="1"/>
  </sheetData>
  <sortState xmlns:xlrd2="http://schemas.microsoft.com/office/spreadsheetml/2017/richdata2" ref="B13:O46">
    <sortCondition descending="1" ref="D13:D4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9F25-C357-468E-B356-57BA44B4F4B1}">
  <dimension ref="A1:AC79"/>
  <sheetViews>
    <sheetView topLeftCell="A25" zoomScale="60" zoomScaleNormal="60" workbookViewId="0">
      <selection activeCell="A49" sqref="A49:XFD4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4.88671875" style="33" customWidth="1"/>
    <col min="25" max="25" width="12.5546875" style="33" bestFit="1" customWidth="1"/>
    <col min="26" max="26" width="13.6640625" style="33" customWidth="1"/>
    <col min="27" max="27" width="8.88671875" style="33"/>
    <col min="28" max="28" width="11" style="33" customWidth="1"/>
    <col min="29" max="16384" width="8.88671875" style="33"/>
  </cols>
  <sheetData>
    <row r="1" spans="1:29" ht="19.5" customHeight="1">
      <c r="E1" s="2" t="s">
        <v>143</v>
      </c>
      <c r="F1" s="2"/>
      <c r="G1" s="2"/>
      <c r="H1" s="2"/>
      <c r="I1" s="2"/>
    </row>
    <row r="2" spans="1:29" ht="19.5" customHeight="1">
      <c r="E2" s="2" t="s">
        <v>144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139</v>
      </c>
      <c r="E6" s="4" t="s">
        <v>145</v>
      </c>
      <c r="F6" s="129"/>
      <c r="G6" s="4" t="s">
        <v>139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Z9" s="34"/>
      <c r="AB9" s="34"/>
    </row>
    <row r="10" spans="1:29">
      <c r="A10" s="132"/>
      <c r="B10" s="132"/>
      <c r="C10" s="129"/>
      <c r="D10" s="79" t="s">
        <v>140</v>
      </c>
      <c r="E10" s="79" t="s">
        <v>146</v>
      </c>
      <c r="F10" s="129"/>
      <c r="G10" s="79" t="s">
        <v>140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Z10" s="34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Z11" s="34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Z12" s="58"/>
      <c r="AB12" s="34"/>
    </row>
    <row r="13" spans="1:29" ht="25.35" customHeight="1">
      <c r="A13" s="37">
        <v>1</v>
      </c>
      <c r="B13" s="37" t="s">
        <v>34</v>
      </c>
      <c r="C13" s="29" t="s">
        <v>79</v>
      </c>
      <c r="D13" s="43">
        <v>33766.49</v>
      </c>
      <c r="E13" s="41" t="s">
        <v>36</v>
      </c>
      <c r="F13" s="41" t="s">
        <v>36</v>
      </c>
      <c r="G13" s="43">
        <v>4439</v>
      </c>
      <c r="H13" s="41">
        <v>123</v>
      </c>
      <c r="I13" s="41">
        <f>G13/H13</f>
        <v>36.08943089430894</v>
      </c>
      <c r="J13" s="41">
        <v>18</v>
      </c>
      <c r="K13" s="41">
        <v>1</v>
      </c>
      <c r="L13" s="43">
        <v>38192</v>
      </c>
      <c r="M13" s="43">
        <v>5024</v>
      </c>
      <c r="N13" s="39">
        <v>44603</v>
      </c>
      <c r="O13" s="38" t="s">
        <v>43</v>
      </c>
      <c r="P13" s="35"/>
      <c r="Q13" s="56"/>
      <c r="R13" s="56"/>
      <c r="S13" s="56"/>
      <c r="T13" s="74"/>
      <c r="AC13" s="34"/>
    </row>
    <row r="14" spans="1:29" ht="25.35" customHeight="1">
      <c r="A14" s="37">
        <v>2</v>
      </c>
      <c r="B14" s="37" t="s">
        <v>34</v>
      </c>
      <c r="C14" s="29" t="s">
        <v>60</v>
      </c>
      <c r="D14" s="43">
        <v>27109.53</v>
      </c>
      <c r="E14" s="41" t="s">
        <v>36</v>
      </c>
      <c r="F14" s="41" t="s">
        <v>36</v>
      </c>
      <c r="G14" s="43">
        <v>4070</v>
      </c>
      <c r="H14" s="41">
        <v>116</v>
      </c>
      <c r="I14" s="41">
        <f>G14/H14</f>
        <v>35.086206896551722</v>
      </c>
      <c r="J14" s="41">
        <v>18</v>
      </c>
      <c r="K14" s="41">
        <v>1</v>
      </c>
      <c r="L14" s="43">
        <v>27699</v>
      </c>
      <c r="M14" s="43">
        <v>4176</v>
      </c>
      <c r="N14" s="39">
        <v>44603</v>
      </c>
      <c r="O14" s="38" t="s">
        <v>41</v>
      </c>
      <c r="P14" s="35"/>
      <c r="Q14" s="56"/>
      <c r="R14" s="74"/>
      <c r="S14" s="75"/>
      <c r="T14" s="74"/>
      <c r="V14" s="57"/>
      <c r="W14" s="57"/>
      <c r="X14" s="58"/>
      <c r="Y14" s="58"/>
      <c r="Z14" s="57"/>
      <c r="AA14" s="7"/>
      <c r="AB14" s="34"/>
      <c r="AC14" s="34"/>
    </row>
    <row r="15" spans="1:29" ht="25.35" customHeight="1">
      <c r="A15" s="37">
        <v>3</v>
      </c>
      <c r="B15" s="37" t="s">
        <v>34</v>
      </c>
      <c r="C15" s="29" t="s">
        <v>96</v>
      </c>
      <c r="D15" s="43">
        <v>26098.68</v>
      </c>
      <c r="E15" s="41" t="s">
        <v>36</v>
      </c>
      <c r="F15" s="41" t="s">
        <v>36</v>
      </c>
      <c r="G15" s="43">
        <v>5278</v>
      </c>
      <c r="H15" s="41">
        <v>121</v>
      </c>
      <c r="I15" s="41">
        <f>G15/H15</f>
        <v>43.619834710743802</v>
      </c>
      <c r="J15" s="41">
        <v>18</v>
      </c>
      <c r="K15" s="41">
        <v>1</v>
      </c>
      <c r="L15" s="43">
        <v>28847.74</v>
      </c>
      <c r="M15" s="43">
        <v>5818</v>
      </c>
      <c r="N15" s="39">
        <v>44603</v>
      </c>
      <c r="O15" s="38" t="s">
        <v>48</v>
      </c>
      <c r="P15" s="35"/>
      <c r="Q15" s="56"/>
      <c r="R15" s="56"/>
      <c r="S15" s="56"/>
      <c r="T15" s="56"/>
      <c r="W15" s="57"/>
      <c r="X15" s="58"/>
      <c r="Y15" s="58"/>
      <c r="Z15" s="57"/>
      <c r="AA15" s="7"/>
      <c r="AB15" s="34"/>
      <c r="AC15" s="34"/>
    </row>
    <row r="16" spans="1:29" ht="25.35" customHeight="1">
      <c r="A16" s="37">
        <v>4</v>
      </c>
      <c r="B16" s="37">
        <v>1</v>
      </c>
      <c r="C16" s="29" t="s">
        <v>92</v>
      </c>
      <c r="D16" s="43">
        <v>24306.09</v>
      </c>
      <c r="E16" s="41">
        <v>51411.43</v>
      </c>
      <c r="F16" s="47">
        <f>(D16-E16)/E16</f>
        <v>-0.52722400446748907</v>
      </c>
      <c r="G16" s="43">
        <v>3533</v>
      </c>
      <c r="H16" s="41">
        <v>72</v>
      </c>
      <c r="I16" s="41">
        <f>G16/H16</f>
        <v>49.069444444444443</v>
      </c>
      <c r="J16" s="41">
        <v>11</v>
      </c>
      <c r="K16" s="41">
        <v>2</v>
      </c>
      <c r="L16" s="43">
        <v>92650.41</v>
      </c>
      <c r="M16" s="43">
        <v>12279</v>
      </c>
      <c r="N16" s="39">
        <v>44596</v>
      </c>
      <c r="O16" s="38" t="s">
        <v>48</v>
      </c>
      <c r="P16" s="35"/>
      <c r="Q16" s="56"/>
      <c r="R16" s="56"/>
      <c r="S16" s="56"/>
      <c r="T16" s="56"/>
      <c r="W16" s="57"/>
      <c r="X16" s="58"/>
      <c r="Y16" s="58"/>
      <c r="Z16" s="57"/>
      <c r="AA16" s="7"/>
      <c r="AB16" s="34"/>
      <c r="AC16" s="34"/>
    </row>
    <row r="17" spans="1:29" ht="25.35" customHeight="1">
      <c r="A17" s="37">
        <v>5</v>
      </c>
      <c r="B17" s="37">
        <v>2</v>
      </c>
      <c r="C17" s="29" t="s">
        <v>61</v>
      </c>
      <c r="D17" s="43">
        <v>9153.35</v>
      </c>
      <c r="E17" s="41">
        <v>18765.38</v>
      </c>
      <c r="F17" s="47">
        <f>(D17-E17)/E17</f>
        <v>-0.51222144182531881</v>
      </c>
      <c r="G17" s="43">
        <v>1299</v>
      </c>
      <c r="H17" s="41"/>
      <c r="I17" s="41" t="s">
        <v>36</v>
      </c>
      <c r="J17" s="41">
        <v>8</v>
      </c>
      <c r="K17" s="41">
        <v>7</v>
      </c>
      <c r="L17" s="43">
        <v>589951.29</v>
      </c>
      <c r="M17" s="43">
        <v>82739</v>
      </c>
      <c r="N17" s="39">
        <v>44561</v>
      </c>
      <c r="O17" s="38" t="s">
        <v>62</v>
      </c>
      <c r="P17" s="35"/>
      <c r="Q17" s="56"/>
      <c r="R17" s="56"/>
      <c r="S17" s="56"/>
      <c r="T17" s="56"/>
      <c r="W17" s="57"/>
      <c r="X17" s="58"/>
      <c r="Y17" s="58"/>
      <c r="Z17" s="57"/>
      <c r="AA17" s="7"/>
      <c r="AB17" s="34"/>
      <c r="AC17" s="34"/>
    </row>
    <row r="18" spans="1:29" ht="25.35" customHeight="1">
      <c r="A18" s="37">
        <v>6</v>
      </c>
      <c r="B18" s="37">
        <v>3</v>
      </c>
      <c r="C18" s="29" t="s">
        <v>64</v>
      </c>
      <c r="D18" s="43">
        <v>7721</v>
      </c>
      <c r="E18" s="41">
        <v>12657</v>
      </c>
      <c r="F18" s="47">
        <f>(D18-E18)/E18</f>
        <v>-0.38998182823733901</v>
      </c>
      <c r="G18" s="43">
        <v>1539</v>
      </c>
      <c r="H18" s="41" t="s">
        <v>36</v>
      </c>
      <c r="I18" s="41" t="s">
        <v>36</v>
      </c>
      <c r="J18" s="41">
        <v>18</v>
      </c>
      <c r="K18" s="41">
        <v>2</v>
      </c>
      <c r="L18" s="43">
        <v>23456</v>
      </c>
      <c r="M18" s="43">
        <v>4770</v>
      </c>
      <c r="N18" s="39">
        <v>44596</v>
      </c>
      <c r="O18" s="38" t="s">
        <v>65</v>
      </c>
      <c r="P18" s="35"/>
      <c r="Q18" s="56"/>
      <c r="R18" s="56"/>
      <c r="S18" s="56"/>
      <c r="T18" s="56"/>
      <c r="W18" s="57"/>
      <c r="X18" s="58"/>
      <c r="Y18" s="58"/>
      <c r="Z18" s="57"/>
      <c r="AA18" s="7"/>
      <c r="AB18" s="34"/>
      <c r="AC18" s="34"/>
    </row>
    <row r="19" spans="1:29" ht="25.35" customHeight="1">
      <c r="A19" s="37">
        <v>7</v>
      </c>
      <c r="B19" s="37">
        <v>8</v>
      </c>
      <c r="C19" s="29" t="s">
        <v>77</v>
      </c>
      <c r="D19" s="43">
        <v>6542.51</v>
      </c>
      <c r="E19" s="41">
        <v>7687.69</v>
      </c>
      <c r="F19" s="47">
        <f>(D19-E19)/E19</f>
        <v>-0.14896282238227601</v>
      </c>
      <c r="G19" s="43">
        <v>1208</v>
      </c>
      <c r="H19" s="41">
        <v>34</v>
      </c>
      <c r="I19" s="41">
        <f>G19/H19</f>
        <v>35.529411764705884</v>
      </c>
      <c r="J19" s="41">
        <v>8</v>
      </c>
      <c r="K19" s="41">
        <v>6</v>
      </c>
      <c r="L19" s="43">
        <v>157494</v>
      </c>
      <c r="M19" s="43">
        <v>30760</v>
      </c>
      <c r="N19" s="39">
        <v>44568</v>
      </c>
      <c r="O19" s="38" t="s">
        <v>37</v>
      </c>
      <c r="P19" s="35"/>
      <c r="Q19" s="56"/>
      <c r="R19" s="56"/>
      <c r="S19" s="56"/>
      <c r="T19" s="56"/>
      <c r="W19" s="57"/>
      <c r="X19" s="58"/>
      <c r="Y19" s="58"/>
      <c r="Z19" s="57"/>
      <c r="AA19" s="7"/>
      <c r="AB19" s="34"/>
      <c r="AC19" s="34"/>
    </row>
    <row r="20" spans="1:29" ht="25.35" customHeight="1">
      <c r="A20" s="37">
        <v>8</v>
      </c>
      <c r="B20" s="37">
        <v>6</v>
      </c>
      <c r="C20" s="29" t="s">
        <v>109</v>
      </c>
      <c r="D20" s="43">
        <v>6044.74</v>
      </c>
      <c r="E20" s="41">
        <v>10199.58</v>
      </c>
      <c r="F20" s="47">
        <f>(D20-E20)/E20</f>
        <v>-0.40735402830312623</v>
      </c>
      <c r="G20" s="43">
        <v>927</v>
      </c>
      <c r="H20" s="41">
        <v>23</v>
      </c>
      <c r="I20" s="41">
        <f>G20/H20</f>
        <v>40.304347826086953</v>
      </c>
      <c r="J20" s="41">
        <v>7</v>
      </c>
      <c r="K20" s="41">
        <v>9</v>
      </c>
      <c r="L20" s="43">
        <v>781906.42</v>
      </c>
      <c r="M20" s="43">
        <v>113381</v>
      </c>
      <c r="N20" s="39">
        <v>44547</v>
      </c>
      <c r="O20" s="38" t="s">
        <v>39</v>
      </c>
      <c r="P20" s="35"/>
      <c r="Q20" s="56"/>
      <c r="R20" s="56"/>
      <c r="S20" s="56"/>
      <c r="T20" s="56"/>
      <c r="W20" s="57"/>
      <c r="X20" s="58"/>
      <c r="Y20" s="58"/>
      <c r="Z20" s="57"/>
      <c r="AA20" s="7"/>
      <c r="AB20" s="34"/>
      <c r="AC20" s="34"/>
    </row>
    <row r="21" spans="1:29" ht="25.35" customHeight="1">
      <c r="A21" s="37">
        <v>9</v>
      </c>
      <c r="B21" s="37" t="s">
        <v>34</v>
      </c>
      <c r="C21" s="29" t="s">
        <v>66</v>
      </c>
      <c r="D21" s="43">
        <v>5804</v>
      </c>
      <c r="E21" s="41" t="s">
        <v>36</v>
      </c>
      <c r="F21" s="41" t="s">
        <v>36</v>
      </c>
      <c r="G21" s="43">
        <v>899</v>
      </c>
      <c r="H21" s="41" t="s">
        <v>36</v>
      </c>
      <c r="I21" s="41" t="s">
        <v>36</v>
      </c>
      <c r="J21" s="41">
        <v>17</v>
      </c>
      <c r="K21" s="41">
        <v>1</v>
      </c>
      <c r="L21" s="43">
        <v>5804</v>
      </c>
      <c r="M21" s="43">
        <v>899</v>
      </c>
      <c r="N21" s="39">
        <v>44603</v>
      </c>
      <c r="O21" s="38" t="s">
        <v>65</v>
      </c>
      <c r="P21" s="35"/>
      <c r="Q21" s="56"/>
      <c r="R21" s="56"/>
      <c r="S21" s="56"/>
      <c r="T21" s="56"/>
      <c r="W21" s="57"/>
      <c r="X21" s="58"/>
      <c r="Y21" s="58"/>
      <c r="Z21" s="57"/>
      <c r="AA21" s="7"/>
      <c r="AB21" s="34"/>
      <c r="AC21" s="34"/>
    </row>
    <row r="22" spans="1:29" ht="25.35" customHeight="1">
      <c r="A22" s="37">
        <v>10</v>
      </c>
      <c r="B22" s="37">
        <v>16</v>
      </c>
      <c r="C22" s="29" t="s">
        <v>54</v>
      </c>
      <c r="D22" s="43">
        <v>5418.91</v>
      </c>
      <c r="E22" s="41">
        <v>2636.97</v>
      </c>
      <c r="F22" s="47">
        <f>(D22-E22)/E22</f>
        <v>1.0549759762151258</v>
      </c>
      <c r="G22" s="43">
        <v>978</v>
      </c>
      <c r="H22" s="41">
        <v>17</v>
      </c>
      <c r="I22" s="41">
        <f t="shared" ref="I22:I29" si="0">G22/H22</f>
        <v>57.529411764705884</v>
      </c>
      <c r="J22" s="41">
        <v>5</v>
      </c>
      <c r="K22" s="41">
        <v>12</v>
      </c>
      <c r="L22" s="43">
        <v>192230</v>
      </c>
      <c r="M22" s="43">
        <v>38301</v>
      </c>
      <c r="N22" s="39">
        <v>44526</v>
      </c>
      <c r="O22" s="38" t="s">
        <v>41</v>
      </c>
      <c r="P22" s="35"/>
      <c r="Q22" s="56"/>
      <c r="R22" s="56"/>
      <c r="S22" s="56"/>
      <c r="T22" s="56"/>
      <c r="W22" s="57"/>
      <c r="X22" s="58"/>
      <c r="Y22" s="58"/>
      <c r="Z22" s="57"/>
      <c r="AA22" s="7"/>
      <c r="AB22" s="34"/>
      <c r="AC22" s="34"/>
    </row>
    <row r="23" spans="1:29" ht="25.35" customHeight="1">
      <c r="A23" s="14"/>
      <c r="B23" s="14"/>
      <c r="C23" s="28" t="s">
        <v>53</v>
      </c>
      <c r="D23" s="36">
        <f>SUM(D13:D22)</f>
        <v>151965.29999999999</v>
      </c>
      <c r="E23" s="36">
        <v>145058.24000000002</v>
      </c>
      <c r="F23" s="67">
        <f>(D23-E23)/E23</f>
        <v>4.7615771430840247E-2</v>
      </c>
      <c r="G23" s="36">
        <f t="shared" ref="G23" si="1">SUM(G13:G22)</f>
        <v>24170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X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X24" s="34"/>
      <c r="AB24" s="7"/>
    </row>
    <row r="25" spans="1:29" ht="25.35" customHeight="1">
      <c r="A25" s="37">
        <v>11</v>
      </c>
      <c r="B25" s="37">
        <v>5</v>
      </c>
      <c r="C25" s="29" t="s">
        <v>131</v>
      </c>
      <c r="D25" s="43">
        <v>5071.03</v>
      </c>
      <c r="E25" s="41">
        <v>10558.23</v>
      </c>
      <c r="F25" s="47">
        <f>(D25-E25)/E25</f>
        <v>-0.51970832232296515</v>
      </c>
      <c r="G25" s="43">
        <v>968</v>
      </c>
      <c r="H25" s="41">
        <v>47</v>
      </c>
      <c r="I25" s="41">
        <f t="shared" si="0"/>
        <v>20.595744680851062</v>
      </c>
      <c r="J25" s="41">
        <v>9</v>
      </c>
      <c r="K25" s="41">
        <v>2</v>
      </c>
      <c r="L25" s="43">
        <v>16946.97</v>
      </c>
      <c r="M25" s="43">
        <v>3228</v>
      </c>
      <c r="N25" s="39">
        <v>44596</v>
      </c>
      <c r="O25" s="38" t="s">
        <v>132</v>
      </c>
      <c r="P25" s="35"/>
      <c r="Q25" s="56"/>
      <c r="R25" s="56"/>
      <c r="S25" s="56"/>
      <c r="T25" s="56"/>
      <c r="V25" s="57"/>
      <c r="W25" s="57"/>
      <c r="X25" s="58"/>
      <c r="Y25" s="58"/>
      <c r="Z25" s="57"/>
      <c r="AA25" s="7"/>
      <c r="AB25" s="34"/>
      <c r="AC25" s="34"/>
    </row>
    <row r="26" spans="1:29" ht="25.35" customHeight="1">
      <c r="A26" s="37">
        <v>12</v>
      </c>
      <c r="B26" s="37">
        <v>4</v>
      </c>
      <c r="C26" s="29" t="s">
        <v>98</v>
      </c>
      <c r="D26" s="43">
        <v>5016.8599999999997</v>
      </c>
      <c r="E26" s="41">
        <v>10562.19</v>
      </c>
      <c r="F26" s="47">
        <f>(D26-E26)/E26</f>
        <v>-0.52501706558961736</v>
      </c>
      <c r="G26" s="43">
        <v>716</v>
      </c>
      <c r="H26" s="41">
        <v>21</v>
      </c>
      <c r="I26" s="41">
        <f t="shared" si="0"/>
        <v>34.095238095238095</v>
      </c>
      <c r="J26" s="41">
        <v>6</v>
      </c>
      <c r="K26" s="41">
        <v>4</v>
      </c>
      <c r="L26" s="43">
        <v>57707</v>
      </c>
      <c r="M26" s="43">
        <v>8894</v>
      </c>
      <c r="N26" s="39">
        <v>44582</v>
      </c>
      <c r="O26" s="38" t="s">
        <v>41</v>
      </c>
      <c r="P26" s="35"/>
      <c r="Q26" s="56"/>
      <c r="R26" s="56"/>
      <c r="S26" s="56"/>
      <c r="T26" s="56"/>
      <c r="V26" s="57"/>
      <c r="W26" s="57"/>
      <c r="X26" s="58"/>
      <c r="Y26" s="58"/>
      <c r="Z26" s="57"/>
      <c r="AA26" s="7"/>
      <c r="AB26" s="34"/>
      <c r="AC26" s="34"/>
    </row>
    <row r="27" spans="1:29" ht="25.35" customHeight="1">
      <c r="A27" s="37">
        <v>13</v>
      </c>
      <c r="B27" s="37">
        <v>9</v>
      </c>
      <c r="C27" s="29" t="s">
        <v>111</v>
      </c>
      <c r="D27" s="43">
        <v>4990.08</v>
      </c>
      <c r="E27" s="41">
        <v>7514.14</v>
      </c>
      <c r="F27" s="47">
        <f>(D27-E27)/E27</f>
        <v>-0.33590803471854402</v>
      </c>
      <c r="G27" s="43">
        <v>951</v>
      </c>
      <c r="H27" s="41">
        <v>29</v>
      </c>
      <c r="I27" s="41">
        <f t="shared" si="0"/>
        <v>32.793103448275865</v>
      </c>
      <c r="J27" s="41">
        <v>6</v>
      </c>
      <c r="K27" s="41">
        <v>8</v>
      </c>
      <c r="L27" s="43">
        <v>303277</v>
      </c>
      <c r="M27" s="43">
        <v>61552</v>
      </c>
      <c r="N27" s="39">
        <v>44554</v>
      </c>
      <c r="O27" s="38" t="s">
        <v>43</v>
      </c>
      <c r="P27" s="35"/>
      <c r="Q27" s="56"/>
      <c r="R27" s="56"/>
      <c r="S27" s="56"/>
      <c r="T27" s="56"/>
      <c r="U27" s="57"/>
      <c r="V27" s="57"/>
      <c r="W27" s="57"/>
      <c r="X27" s="58"/>
      <c r="Y27" s="58"/>
      <c r="Z27" s="57"/>
      <c r="AA27" s="7"/>
      <c r="AB27" s="34"/>
      <c r="AC27" s="34"/>
    </row>
    <row r="28" spans="1:29" ht="25.35" customHeight="1">
      <c r="A28" s="37">
        <v>14</v>
      </c>
      <c r="B28" s="37" t="s">
        <v>34</v>
      </c>
      <c r="C28" s="29" t="s">
        <v>135</v>
      </c>
      <c r="D28" s="43">
        <v>4465.49</v>
      </c>
      <c r="E28" s="41" t="s">
        <v>36</v>
      </c>
      <c r="F28" s="41" t="s">
        <v>36</v>
      </c>
      <c r="G28" s="43">
        <v>630</v>
      </c>
      <c r="H28" s="41">
        <v>20</v>
      </c>
      <c r="I28" s="41">
        <f t="shared" si="0"/>
        <v>31.5</v>
      </c>
      <c r="J28" s="41">
        <v>6</v>
      </c>
      <c r="K28" s="41">
        <v>1</v>
      </c>
      <c r="L28" s="43">
        <v>4465</v>
      </c>
      <c r="M28" s="43">
        <v>630</v>
      </c>
      <c r="N28" s="39">
        <v>44603</v>
      </c>
      <c r="O28" s="38" t="s">
        <v>50</v>
      </c>
      <c r="P28" s="35"/>
      <c r="Q28" s="56"/>
      <c r="R28" s="56"/>
      <c r="S28" s="56"/>
      <c r="T28" s="56"/>
      <c r="U28" s="57"/>
      <c r="V28" s="57"/>
      <c r="W28" s="57"/>
      <c r="X28" s="58"/>
      <c r="Y28" s="7"/>
      <c r="Z28" s="58"/>
      <c r="AA28" s="34"/>
      <c r="AB28" s="34"/>
    </row>
    <row r="29" spans="1:29" ht="25.35" customHeight="1">
      <c r="A29" s="37">
        <v>15</v>
      </c>
      <c r="B29" s="37">
        <v>7</v>
      </c>
      <c r="C29" s="29" t="s">
        <v>99</v>
      </c>
      <c r="D29" s="43">
        <v>3901.56</v>
      </c>
      <c r="E29" s="41">
        <v>8584.0300000000007</v>
      </c>
      <c r="F29" s="47">
        <f>(D29-E29)/E29</f>
        <v>-0.54548621102209582</v>
      </c>
      <c r="G29" s="43">
        <v>752</v>
      </c>
      <c r="H29" s="41">
        <v>30</v>
      </c>
      <c r="I29" s="41">
        <f t="shared" si="0"/>
        <v>25.066666666666666</v>
      </c>
      <c r="J29" s="41">
        <v>11</v>
      </c>
      <c r="K29" s="41">
        <v>3</v>
      </c>
      <c r="L29" s="43">
        <v>28771</v>
      </c>
      <c r="M29" s="43">
        <v>5431</v>
      </c>
      <c r="N29" s="39">
        <v>44589</v>
      </c>
      <c r="O29" s="38" t="s">
        <v>50</v>
      </c>
      <c r="P29" s="35"/>
      <c r="Q29" s="56"/>
      <c r="R29" s="56"/>
      <c r="S29" s="56"/>
      <c r="T29" s="56"/>
      <c r="U29" s="57"/>
      <c r="V29" s="57"/>
      <c r="W29" s="57"/>
      <c r="X29" s="58"/>
      <c r="Y29" s="7"/>
      <c r="Z29" s="58"/>
      <c r="AA29" s="34"/>
      <c r="AB29" s="34"/>
    </row>
    <row r="30" spans="1:29" ht="25.35" customHeight="1">
      <c r="A30" s="37">
        <v>16</v>
      </c>
      <c r="B30" s="37">
        <v>19</v>
      </c>
      <c r="C30" s="29" t="s">
        <v>106</v>
      </c>
      <c r="D30" s="43">
        <v>3202</v>
      </c>
      <c r="E30" s="41">
        <v>1383</v>
      </c>
      <c r="F30" s="47">
        <f>(D30-E30)/E30</f>
        <v>1.3152566883586407</v>
      </c>
      <c r="G30" s="43">
        <v>743</v>
      </c>
      <c r="H30" s="41" t="s">
        <v>36</v>
      </c>
      <c r="I30" s="41" t="s">
        <v>36</v>
      </c>
      <c r="J30" s="41">
        <v>3</v>
      </c>
      <c r="K30" s="41">
        <v>5</v>
      </c>
      <c r="L30" s="43">
        <v>45571</v>
      </c>
      <c r="M30" s="43">
        <v>7961</v>
      </c>
      <c r="N30" s="39">
        <v>44575</v>
      </c>
      <c r="O30" s="38" t="s">
        <v>65</v>
      </c>
      <c r="P30" s="35"/>
      <c r="Q30" s="56"/>
      <c r="R30" s="56"/>
      <c r="S30" s="56"/>
      <c r="T30" s="56"/>
      <c r="U30" s="57"/>
      <c r="V30" s="57"/>
      <c r="W30" s="57"/>
      <c r="X30" s="58"/>
      <c r="Y30" s="7"/>
      <c r="Z30" s="58"/>
      <c r="AA30" s="34"/>
      <c r="AB30" s="34"/>
    </row>
    <row r="31" spans="1:29" ht="25.35" customHeight="1">
      <c r="A31" s="37">
        <v>17</v>
      </c>
      <c r="B31" s="37">
        <v>10</v>
      </c>
      <c r="C31" s="29" t="s">
        <v>128</v>
      </c>
      <c r="D31" s="43">
        <v>3118.37</v>
      </c>
      <c r="E31" s="41">
        <v>7118.57</v>
      </c>
      <c r="F31" s="47">
        <f>(D31-E31)/E31</f>
        <v>-0.5619387039812771</v>
      </c>
      <c r="G31" s="43">
        <v>609</v>
      </c>
      <c r="H31" s="41">
        <v>48</v>
      </c>
      <c r="I31" s="41">
        <f>G31/H31</f>
        <v>12.6875</v>
      </c>
      <c r="J31" s="41">
        <v>8</v>
      </c>
      <c r="K31" s="41">
        <v>4</v>
      </c>
      <c r="L31" s="43">
        <v>41163.97</v>
      </c>
      <c r="M31" s="43">
        <v>7626</v>
      </c>
      <c r="N31" s="39">
        <v>44582</v>
      </c>
      <c r="O31" s="38" t="s">
        <v>129</v>
      </c>
      <c r="P31" s="35"/>
      <c r="Q31" s="56"/>
      <c r="R31" s="56"/>
      <c r="S31" s="56"/>
      <c r="T31" s="56"/>
      <c r="U31" s="57"/>
      <c r="V31" s="57"/>
      <c r="W31" s="57"/>
      <c r="X31" s="58"/>
      <c r="Y31" s="7"/>
      <c r="Z31" s="58"/>
      <c r="AA31" s="34"/>
      <c r="AB31" s="34"/>
    </row>
    <row r="32" spans="1:29" ht="25.35" customHeight="1">
      <c r="A32" s="37">
        <v>18</v>
      </c>
      <c r="B32" s="37">
        <v>11</v>
      </c>
      <c r="C32" s="29" t="s">
        <v>112</v>
      </c>
      <c r="D32" s="43">
        <v>2874.83</v>
      </c>
      <c r="E32" s="41">
        <v>5313.06</v>
      </c>
      <c r="F32" s="47">
        <f>(D32-E32)/E32</f>
        <v>-0.45891256639300143</v>
      </c>
      <c r="G32" s="43">
        <v>407</v>
      </c>
      <c r="H32" s="41">
        <v>12</v>
      </c>
      <c r="I32" s="41">
        <f>G32/H32</f>
        <v>33.916666666666664</v>
      </c>
      <c r="J32" s="41">
        <v>4</v>
      </c>
      <c r="K32" s="41">
        <v>10</v>
      </c>
      <c r="L32" s="43">
        <v>634290</v>
      </c>
      <c r="M32" s="43">
        <v>91409</v>
      </c>
      <c r="N32" s="39">
        <v>44526</v>
      </c>
      <c r="O32" s="38" t="s">
        <v>43</v>
      </c>
      <c r="P32" s="35"/>
      <c r="Q32" s="56"/>
      <c r="R32" s="56"/>
      <c r="S32" s="56"/>
      <c r="T32" s="56"/>
      <c r="U32" s="57"/>
      <c r="V32" s="57"/>
      <c r="W32" s="58"/>
      <c r="X32" s="58"/>
      <c r="Y32" s="7"/>
      <c r="Z32" s="57"/>
      <c r="AA32" s="34"/>
      <c r="AB32" s="34"/>
    </row>
    <row r="33" spans="1:28" ht="25.35" customHeight="1">
      <c r="A33" s="37">
        <v>19</v>
      </c>
      <c r="B33" s="37">
        <v>13</v>
      </c>
      <c r="C33" s="29" t="s">
        <v>118</v>
      </c>
      <c r="D33" s="43">
        <v>2453</v>
      </c>
      <c r="E33" s="41">
        <v>4146</v>
      </c>
      <c r="F33" s="47">
        <f>(D33-E33)/E33</f>
        <v>-0.40834539315002411</v>
      </c>
      <c r="G33" s="43">
        <v>384</v>
      </c>
      <c r="H33" s="41">
        <v>11</v>
      </c>
      <c r="I33" s="41">
        <f>G33/H33</f>
        <v>34.909090909090907</v>
      </c>
      <c r="J33" s="41">
        <v>5</v>
      </c>
      <c r="K33" s="41">
        <v>3</v>
      </c>
      <c r="L33" s="43">
        <v>19111</v>
      </c>
      <c r="M33" s="43">
        <v>3188</v>
      </c>
      <c r="N33" s="39">
        <v>44589</v>
      </c>
      <c r="O33" s="38" t="s">
        <v>119</v>
      </c>
      <c r="P33" s="35"/>
      <c r="Q33" s="56"/>
      <c r="R33" s="56"/>
      <c r="S33" s="56"/>
      <c r="T33" s="56"/>
      <c r="U33" s="57"/>
      <c r="V33" s="57"/>
      <c r="W33" s="57"/>
      <c r="X33" s="58"/>
      <c r="Y33" s="7"/>
      <c r="Z33" s="58"/>
      <c r="AA33" s="34"/>
      <c r="AB33" s="34"/>
    </row>
    <row r="34" spans="1:28" ht="25.35" customHeight="1">
      <c r="A34" s="37">
        <v>20</v>
      </c>
      <c r="B34" s="37" t="s">
        <v>34</v>
      </c>
      <c r="C34" s="29" t="s">
        <v>147</v>
      </c>
      <c r="D34" s="43">
        <v>1823.8</v>
      </c>
      <c r="E34" s="41" t="s">
        <v>36</v>
      </c>
      <c r="F34" s="41" t="s">
        <v>36</v>
      </c>
      <c r="G34" s="43">
        <v>262</v>
      </c>
      <c r="H34" s="41">
        <v>15</v>
      </c>
      <c r="I34" s="41">
        <f>G34/H34</f>
        <v>17.466666666666665</v>
      </c>
      <c r="J34" s="41">
        <v>5</v>
      </c>
      <c r="K34" s="41">
        <v>1</v>
      </c>
      <c r="L34" s="43">
        <v>1823.8</v>
      </c>
      <c r="M34" s="43">
        <v>262</v>
      </c>
      <c r="N34" s="39">
        <v>44603</v>
      </c>
      <c r="O34" s="38" t="s">
        <v>119</v>
      </c>
      <c r="P34" s="35"/>
      <c r="Q34" s="56"/>
      <c r="R34" s="56"/>
      <c r="S34" s="56"/>
      <c r="T34" s="56"/>
      <c r="U34" s="57"/>
      <c r="V34" s="57"/>
      <c r="W34" s="57"/>
      <c r="X34" s="58"/>
      <c r="Y34" s="7"/>
      <c r="Z34" s="58"/>
      <c r="AA34" s="34"/>
      <c r="AB34" s="34"/>
    </row>
    <row r="35" spans="1:28" ht="25.35" customHeight="1">
      <c r="A35" s="14"/>
      <c r="B35" s="14"/>
      <c r="C35" s="28" t="s">
        <v>69</v>
      </c>
      <c r="D35" s="36">
        <f>SUM(D23:D34)</f>
        <v>188882.31999999992</v>
      </c>
      <c r="E35" s="36">
        <v>175030.82</v>
      </c>
      <c r="F35" s="67">
        <f t="shared" ref="F35" si="2">(D35-E35)/E35</f>
        <v>7.9137491328669499E-2</v>
      </c>
      <c r="G35" s="36">
        <f t="shared" ref="G35" si="3">SUM(G23:G34)</f>
        <v>30592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X35" s="34"/>
      <c r="AB35" s="7"/>
    </row>
    <row r="36" spans="1:28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X36" s="34"/>
      <c r="AB36" s="7"/>
    </row>
    <row r="37" spans="1:28" ht="25.35" customHeight="1">
      <c r="A37" s="37">
        <v>21</v>
      </c>
      <c r="B37" s="37" t="s">
        <v>34</v>
      </c>
      <c r="C37" s="29" t="s">
        <v>148</v>
      </c>
      <c r="D37" s="43">
        <v>1111</v>
      </c>
      <c r="E37" s="41" t="s">
        <v>36</v>
      </c>
      <c r="F37" s="41" t="s">
        <v>36</v>
      </c>
      <c r="G37" s="43">
        <v>221</v>
      </c>
      <c r="H37" s="41">
        <v>10</v>
      </c>
      <c r="I37" s="41">
        <f>G37/H37</f>
        <v>22.1</v>
      </c>
      <c r="J37" s="41">
        <v>4</v>
      </c>
      <c r="K37" s="41">
        <v>1</v>
      </c>
      <c r="L37" s="43">
        <v>1111</v>
      </c>
      <c r="M37" s="43">
        <v>221</v>
      </c>
      <c r="N37" s="39">
        <v>44603</v>
      </c>
      <c r="O37" s="38" t="s">
        <v>119</v>
      </c>
      <c r="P37" s="35"/>
      <c r="Q37" s="56"/>
      <c r="R37" s="56"/>
      <c r="S37" s="56"/>
      <c r="T37" s="56"/>
      <c r="U37" s="57"/>
      <c r="V37" s="57"/>
      <c r="W37" s="57"/>
      <c r="X37" s="58"/>
      <c r="Y37" s="7"/>
      <c r="Z37" s="58"/>
      <c r="AA37" s="34"/>
      <c r="AB37" s="34"/>
    </row>
    <row r="38" spans="1:28" ht="25.35" customHeight="1">
      <c r="A38" s="37">
        <v>22</v>
      </c>
      <c r="B38" s="37" t="s">
        <v>149</v>
      </c>
      <c r="C38" s="29" t="s">
        <v>67</v>
      </c>
      <c r="D38" s="43">
        <v>910.37</v>
      </c>
      <c r="E38" s="41" t="s">
        <v>36</v>
      </c>
      <c r="F38" s="41" t="s">
        <v>36</v>
      </c>
      <c r="G38" s="43">
        <v>193</v>
      </c>
      <c r="H38" s="41">
        <v>4</v>
      </c>
      <c r="I38" s="41">
        <f>G38/H38</f>
        <v>48.25</v>
      </c>
      <c r="J38" s="41">
        <v>4</v>
      </c>
      <c r="K38" s="41">
        <v>0</v>
      </c>
      <c r="L38" s="43">
        <v>910.37</v>
      </c>
      <c r="M38" s="43">
        <v>193</v>
      </c>
      <c r="N38" s="39" t="s">
        <v>150</v>
      </c>
      <c r="O38" s="38" t="s">
        <v>68</v>
      </c>
      <c r="P38" s="35"/>
      <c r="Q38" s="56"/>
      <c r="R38" s="56"/>
      <c r="S38" s="56"/>
      <c r="T38" s="56"/>
      <c r="U38" s="57"/>
      <c r="V38" s="57"/>
      <c r="W38" s="57"/>
      <c r="X38" s="58"/>
      <c r="Y38" s="7"/>
      <c r="Z38" s="58"/>
      <c r="AA38" s="34"/>
      <c r="AB38" s="34"/>
    </row>
    <row r="39" spans="1:28" ht="25.35" customHeight="1">
      <c r="A39" s="37">
        <v>23</v>
      </c>
      <c r="B39" s="37" t="s">
        <v>34</v>
      </c>
      <c r="C39" s="29" t="s">
        <v>151</v>
      </c>
      <c r="D39" s="43">
        <v>895.6</v>
      </c>
      <c r="E39" s="41" t="s">
        <v>36</v>
      </c>
      <c r="F39" s="41" t="s">
        <v>36</v>
      </c>
      <c r="G39" s="43">
        <v>119</v>
      </c>
      <c r="H39" s="41" t="s">
        <v>36</v>
      </c>
      <c r="I39" s="41" t="s">
        <v>36</v>
      </c>
      <c r="J39" s="41" t="s">
        <v>36</v>
      </c>
      <c r="K39" s="41">
        <v>1</v>
      </c>
      <c r="L39" s="43">
        <v>895.6</v>
      </c>
      <c r="M39" s="43">
        <v>119</v>
      </c>
      <c r="N39" s="39">
        <v>44603</v>
      </c>
      <c r="O39" s="38" t="s">
        <v>108</v>
      </c>
      <c r="P39" s="35"/>
      <c r="Q39" s="56"/>
      <c r="R39" s="56"/>
      <c r="S39" s="56"/>
      <c r="T39" s="56"/>
      <c r="U39" s="57"/>
      <c r="V39" s="57"/>
      <c r="W39" s="57"/>
      <c r="X39" s="58"/>
      <c r="Y39" s="7"/>
      <c r="Z39" s="58"/>
      <c r="AA39" s="34"/>
      <c r="AB39" s="34"/>
    </row>
    <row r="40" spans="1:28" ht="25.35" customHeight="1">
      <c r="A40" s="37">
        <v>24</v>
      </c>
      <c r="B40" s="37">
        <v>22</v>
      </c>
      <c r="C40" s="29" t="s">
        <v>130</v>
      </c>
      <c r="D40" s="43">
        <v>627</v>
      </c>
      <c r="E40" s="41">
        <v>854</v>
      </c>
      <c r="F40" s="47">
        <f t="shared" ref="F40:F47" si="4">(D40-E40)/E40</f>
        <v>-0.26580796252927402</v>
      </c>
      <c r="G40" s="43">
        <v>155</v>
      </c>
      <c r="H40" s="41" t="s">
        <v>36</v>
      </c>
      <c r="I40" s="41" t="s">
        <v>36</v>
      </c>
      <c r="J40" s="41">
        <v>3</v>
      </c>
      <c r="K40" s="41">
        <v>5</v>
      </c>
      <c r="L40" s="43">
        <v>24444</v>
      </c>
      <c r="M40" s="43">
        <v>5190</v>
      </c>
      <c r="N40" s="39">
        <v>44575</v>
      </c>
      <c r="O40" s="38" t="s">
        <v>65</v>
      </c>
      <c r="P40" s="35"/>
      <c r="Q40" s="56"/>
      <c r="R40" s="56"/>
      <c r="S40" s="56"/>
      <c r="T40" s="56"/>
      <c r="U40" s="57"/>
      <c r="V40" s="57"/>
      <c r="W40" s="57"/>
      <c r="X40" s="34"/>
      <c r="Y40" s="7"/>
      <c r="Z40" s="58"/>
      <c r="AA40" s="58"/>
      <c r="AB40" s="34"/>
    </row>
    <row r="41" spans="1:28" ht="25.35" customHeight="1">
      <c r="A41" s="37">
        <v>25</v>
      </c>
      <c r="B41" s="37">
        <v>21</v>
      </c>
      <c r="C41" s="29" t="s">
        <v>152</v>
      </c>
      <c r="D41" s="43">
        <v>590.29999999999995</v>
      </c>
      <c r="E41" s="41">
        <v>933.2</v>
      </c>
      <c r="F41" s="47">
        <f t="shared" si="4"/>
        <v>-0.36744534933561945</v>
      </c>
      <c r="G41" s="43">
        <v>80</v>
      </c>
      <c r="H41" s="41">
        <v>3</v>
      </c>
      <c r="I41" s="41">
        <f t="shared" ref="I41:I54" si="5">G41/H41</f>
        <v>26.666666666666668</v>
      </c>
      <c r="J41" s="41">
        <v>1</v>
      </c>
      <c r="K41" s="41">
        <v>7</v>
      </c>
      <c r="L41" s="43">
        <v>62028</v>
      </c>
      <c r="M41" s="43">
        <v>9422</v>
      </c>
      <c r="N41" s="39">
        <v>44561</v>
      </c>
      <c r="O41" s="38" t="s">
        <v>41</v>
      </c>
      <c r="P41" s="35"/>
      <c r="Q41" s="56"/>
      <c r="R41" s="56"/>
      <c r="S41" s="56"/>
      <c r="T41" s="56"/>
      <c r="U41" s="57"/>
      <c r="V41" s="57"/>
      <c r="W41" s="57"/>
      <c r="X41" s="58"/>
      <c r="Y41" s="7"/>
      <c r="Z41" s="58"/>
      <c r="AA41" s="34"/>
      <c r="AB41" s="34"/>
    </row>
    <row r="42" spans="1:28" ht="25.35" customHeight="1">
      <c r="A42" s="37">
        <v>26</v>
      </c>
      <c r="B42" s="61">
        <v>20</v>
      </c>
      <c r="C42" s="29" t="s">
        <v>153</v>
      </c>
      <c r="D42" s="43">
        <v>406.22</v>
      </c>
      <c r="E42" s="41">
        <v>1219.7</v>
      </c>
      <c r="F42" s="47">
        <f t="shared" si="4"/>
        <v>-0.6669508895630073</v>
      </c>
      <c r="G42" s="43">
        <v>79</v>
      </c>
      <c r="H42" s="41">
        <v>14</v>
      </c>
      <c r="I42" s="41">
        <f t="shared" si="5"/>
        <v>5.6428571428571432</v>
      </c>
      <c r="J42" s="41">
        <v>4</v>
      </c>
      <c r="K42" s="41">
        <v>2</v>
      </c>
      <c r="L42" s="43">
        <v>2071.02</v>
      </c>
      <c r="M42" s="43">
        <v>366</v>
      </c>
      <c r="N42" s="39">
        <v>44596</v>
      </c>
      <c r="O42" s="38" t="s">
        <v>91</v>
      </c>
      <c r="P42" s="35"/>
      <c r="Q42" s="56"/>
      <c r="R42" s="56"/>
      <c r="S42" s="56"/>
      <c r="T42" s="56"/>
      <c r="U42" s="57"/>
      <c r="V42" s="57"/>
      <c r="W42" s="57"/>
      <c r="X42" s="58"/>
      <c r="Y42" s="34"/>
      <c r="Z42" s="58"/>
      <c r="AA42" s="7"/>
      <c r="AB42" s="34"/>
    </row>
    <row r="43" spans="1:28" ht="25.35" customHeight="1">
      <c r="A43" s="37">
        <v>27</v>
      </c>
      <c r="B43" s="66">
        <v>31</v>
      </c>
      <c r="C43" s="29" t="s">
        <v>133</v>
      </c>
      <c r="D43" s="43">
        <v>367</v>
      </c>
      <c r="E43" s="41">
        <v>142</v>
      </c>
      <c r="F43" s="47">
        <f t="shared" si="4"/>
        <v>1.5845070422535212</v>
      </c>
      <c r="G43" s="43">
        <v>84</v>
      </c>
      <c r="H43" s="41">
        <v>2</v>
      </c>
      <c r="I43" s="41">
        <f t="shared" si="5"/>
        <v>42</v>
      </c>
      <c r="J43" s="41">
        <v>2</v>
      </c>
      <c r="K43" s="41" t="s">
        <v>36</v>
      </c>
      <c r="L43" s="43">
        <v>11116</v>
      </c>
      <c r="M43" s="43">
        <v>2283</v>
      </c>
      <c r="N43" s="39">
        <v>44533</v>
      </c>
      <c r="O43" s="38" t="s">
        <v>119</v>
      </c>
      <c r="P43" s="35"/>
      <c r="Q43" s="56"/>
      <c r="R43" s="56"/>
      <c r="S43" s="56"/>
      <c r="T43" s="56"/>
      <c r="U43" s="57"/>
      <c r="V43" s="57"/>
      <c r="W43" s="57"/>
      <c r="X43" s="58"/>
      <c r="Y43" s="7"/>
      <c r="Z43" s="58"/>
      <c r="AA43" s="34"/>
      <c r="AB43" s="34"/>
    </row>
    <row r="44" spans="1:28" ht="25.35" customHeight="1">
      <c r="A44" s="37">
        <v>28</v>
      </c>
      <c r="B44" s="37">
        <v>28</v>
      </c>
      <c r="C44" s="29" t="s">
        <v>154</v>
      </c>
      <c r="D44" s="43">
        <v>157</v>
      </c>
      <c r="E44" s="41">
        <v>258</v>
      </c>
      <c r="F44" s="47">
        <f t="shared" si="4"/>
        <v>-0.39147286821705424</v>
      </c>
      <c r="G44" s="43">
        <v>27</v>
      </c>
      <c r="H44" s="41">
        <v>2</v>
      </c>
      <c r="I44" s="41">
        <f t="shared" si="5"/>
        <v>13.5</v>
      </c>
      <c r="J44" s="41">
        <v>2</v>
      </c>
      <c r="K44" s="41">
        <v>4</v>
      </c>
      <c r="L44" s="43">
        <v>8782.6299999999992</v>
      </c>
      <c r="M44" s="43">
        <v>1362</v>
      </c>
      <c r="N44" s="39">
        <v>44582</v>
      </c>
      <c r="O44" s="38" t="s">
        <v>68</v>
      </c>
      <c r="P44" s="35"/>
      <c r="Q44" s="56"/>
      <c r="R44" s="56"/>
      <c r="S44" s="56"/>
      <c r="T44" s="56"/>
      <c r="U44" s="57"/>
      <c r="V44" s="57"/>
      <c r="W44" s="34"/>
      <c r="X44" s="58"/>
      <c r="Y44" s="58"/>
      <c r="Z44" s="57"/>
    </row>
    <row r="45" spans="1:28" ht="25.35" customHeight="1">
      <c r="A45" s="37">
        <v>29</v>
      </c>
      <c r="B45" s="66">
        <v>27</v>
      </c>
      <c r="C45" s="29" t="s">
        <v>155</v>
      </c>
      <c r="D45" s="43">
        <v>146.6</v>
      </c>
      <c r="E45" s="41">
        <v>310</v>
      </c>
      <c r="F45" s="47">
        <f t="shared" si="4"/>
        <v>-0.52709677419354839</v>
      </c>
      <c r="G45" s="43">
        <v>40</v>
      </c>
      <c r="H45" s="41">
        <v>6</v>
      </c>
      <c r="I45" s="41">
        <f t="shared" si="5"/>
        <v>6.666666666666667</v>
      </c>
      <c r="J45" s="41">
        <v>4</v>
      </c>
      <c r="K45" s="41">
        <v>6</v>
      </c>
      <c r="L45" s="43">
        <v>2207.6999999999998</v>
      </c>
      <c r="M45" s="43">
        <v>421</v>
      </c>
      <c r="N45" s="39">
        <v>44568</v>
      </c>
      <c r="O45" s="38" t="s">
        <v>91</v>
      </c>
      <c r="P45" s="35"/>
      <c r="Q45" s="56"/>
      <c r="R45" s="56"/>
      <c r="S45" s="56"/>
      <c r="T45" s="56"/>
      <c r="U45" s="57"/>
      <c r="V45" s="57"/>
      <c r="W45" s="57"/>
      <c r="X45" s="58"/>
      <c r="Y45" s="7"/>
      <c r="Z45" s="58"/>
      <c r="AA45" s="34"/>
      <c r="AB45" s="34"/>
    </row>
    <row r="46" spans="1:28" ht="25.35" customHeight="1">
      <c r="A46" s="37">
        <v>30</v>
      </c>
      <c r="B46" s="37">
        <v>18</v>
      </c>
      <c r="C46" s="29" t="s">
        <v>156</v>
      </c>
      <c r="D46" s="43">
        <v>139.18</v>
      </c>
      <c r="E46" s="41">
        <v>2019.14</v>
      </c>
      <c r="F46" s="47">
        <f t="shared" si="4"/>
        <v>-0.93106966332200836</v>
      </c>
      <c r="G46" s="43">
        <v>32</v>
      </c>
      <c r="H46" s="41">
        <v>5</v>
      </c>
      <c r="I46" s="41">
        <f t="shared" si="5"/>
        <v>6.4</v>
      </c>
      <c r="J46" s="41">
        <v>2</v>
      </c>
      <c r="K46" s="41">
        <v>4</v>
      </c>
      <c r="L46" s="43">
        <v>15152.52</v>
      </c>
      <c r="M46" s="43">
        <v>3098</v>
      </c>
      <c r="N46" s="39">
        <v>44582</v>
      </c>
      <c r="O46" s="38" t="s">
        <v>48</v>
      </c>
      <c r="P46" s="35"/>
      <c r="Q46" s="56"/>
      <c r="R46" s="56"/>
      <c r="S46" s="56"/>
      <c r="T46" s="56"/>
      <c r="U46" s="57"/>
      <c r="V46" s="57"/>
      <c r="W46" s="57"/>
      <c r="X46" s="58"/>
      <c r="Y46" s="7"/>
      <c r="Z46" s="58"/>
      <c r="AA46" s="34"/>
      <c r="AB46" s="34"/>
    </row>
    <row r="47" spans="1:28" ht="25.35" customHeight="1">
      <c r="A47" s="14"/>
      <c r="B47" s="14"/>
      <c r="C47" s="28" t="s">
        <v>101</v>
      </c>
      <c r="D47" s="36">
        <f>SUM(D35:D46)</f>
        <v>194232.58999999991</v>
      </c>
      <c r="E47" s="36">
        <v>179756.37000000002</v>
      </c>
      <c r="F47" s="67">
        <f t="shared" si="4"/>
        <v>8.053244510889869E-2</v>
      </c>
      <c r="G47" s="36">
        <f>SUM(G35:G46)</f>
        <v>31622</v>
      </c>
      <c r="H47" s="36"/>
      <c r="I47" s="16"/>
      <c r="J47" s="15"/>
      <c r="K47" s="17"/>
      <c r="L47" s="18"/>
      <c r="M47" s="22"/>
      <c r="N47" s="19"/>
      <c r="O47" s="48"/>
      <c r="P47" s="35"/>
      <c r="W47" s="26"/>
      <c r="X47" s="34"/>
      <c r="AB47" s="7"/>
    </row>
    <row r="48" spans="1:28" ht="14.1" customHeight="1">
      <c r="A48" s="12"/>
      <c r="B48" s="20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4"/>
      <c r="O48" s="11"/>
      <c r="W48" s="26"/>
      <c r="X48" s="34"/>
      <c r="AB48" s="7"/>
    </row>
    <row r="49" spans="1:28" ht="25.35" customHeight="1">
      <c r="A49" s="37">
        <v>31</v>
      </c>
      <c r="B49" s="66">
        <v>30</v>
      </c>
      <c r="C49" s="52" t="s">
        <v>110</v>
      </c>
      <c r="D49" s="43">
        <v>120</v>
      </c>
      <c r="E49" s="41">
        <v>181</v>
      </c>
      <c r="F49" s="47">
        <f>(D49-E49)/E49</f>
        <v>-0.33701657458563539</v>
      </c>
      <c r="G49" s="43">
        <v>21</v>
      </c>
      <c r="H49" s="41">
        <v>1</v>
      </c>
      <c r="I49" s="41">
        <f>G49/H49</f>
        <v>21</v>
      </c>
      <c r="J49" s="41">
        <v>1</v>
      </c>
      <c r="K49" s="41" t="s">
        <v>36</v>
      </c>
      <c r="L49" s="43">
        <v>24581</v>
      </c>
      <c r="M49" s="43">
        <v>4358</v>
      </c>
      <c r="N49" s="39">
        <v>44323</v>
      </c>
      <c r="O49" s="38" t="s">
        <v>41</v>
      </c>
      <c r="P49" s="35"/>
      <c r="Q49" s="56"/>
      <c r="R49" s="56"/>
      <c r="S49" s="56"/>
      <c r="T49" s="56"/>
      <c r="U49" s="57"/>
      <c r="V49" s="57"/>
      <c r="W49" s="57"/>
      <c r="X49" s="58"/>
      <c r="Y49" s="7"/>
      <c r="Z49" s="58"/>
      <c r="AA49" s="34"/>
      <c r="AB49" s="34"/>
    </row>
    <row r="50" spans="1:28" ht="25.35" customHeight="1">
      <c r="A50" s="37">
        <v>32</v>
      </c>
      <c r="B50" s="41" t="s">
        <v>36</v>
      </c>
      <c r="C50" s="29" t="s">
        <v>157</v>
      </c>
      <c r="D50" s="43">
        <v>104</v>
      </c>
      <c r="E50" s="41" t="s">
        <v>36</v>
      </c>
      <c r="F50" s="41" t="s">
        <v>36</v>
      </c>
      <c r="G50" s="43">
        <v>26</v>
      </c>
      <c r="H50" s="41">
        <v>1</v>
      </c>
      <c r="I50" s="41">
        <f t="shared" si="5"/>
        <v>26</v>
      </c>
      <c r="J50" s="41">
        <v>1</v>
      </c>
      <c r="K50" s="41" t="s">
        <v>36</v>
      </c>
      <c r="L50" s="43">
        <v>17255</v>
      </c>
      <c r="M50" s="43">
        <v>3966</v>
      </c>
      <c r="N50" s="39">
        <v>44512</v>
      </c>
      <c r="O50" s="38" t="s">
        <v>50</v>
      </c>
      <c r="P50" s="35"/>
      <c r="Q50" s="56"/>
      <c r="R50" s="56"/>
      <c r="S50" s="56"/>
      <c r="T50" s="56"/>
      <c r="U50" s="57"/>
      <c r="V50" s="57"/>
      <c r="W50" s="57"/>
      <c r="X50" s="34"/>
      <c r="Y50" s="7"/>
      <c r="Z50" s="58"/>
      <c r="AA50" s="34"/>
      <c r="AB50" s="58"/>
    </row>
    <row r="51" spans="1:28" ht="25.35" customHeight="1">
      <c r="A51" s="37">
        <v>33</v>
      </c>
      <c r="B51" s="68">
        <v>32</v>
      </c>
      <c r="C51" s="29" t="s">
        <v>158</v>
      </c>
      <c r="D51" s="43">
        <v>87</v>
      </c>
      <c r="E51" s="41">
        <v>95</v>
      </c>
      <c r="F51" s="47">
        <f>(D51-E51)/E51</f>
        <v>-8.4210526315789472E-2</v>
      </c>
      <c r="G51" s="43">
        <v>19</v>
      </c>
      <c r="H51" s="41">
        <v>1</v>
      </c>
      <c r="I51" s="41">
        <f t="shared" si="5"/>
        <v>19</v>
      </c>
      <c r="J51" s="41">
        <v>1</v>
      </c>
      <c r="K51" s="41">
        <v>4</v>
      </c>
      <c r="L51" s="43">
        <v>3174</v>
      </c>
      <c r="M51" s="43">
        <v>660</v>
      </c>
      <c r="N51" s="39">
        <v>44568</v>
      </c>
      <c r="O51" s="38" t="s">
        <v>119</v>
      </c>
      <c r="P51" s="35"/>
      <c r="Q51" s="56"/>
      <c r="R51" s="56"/>
      <c r="S51" s="56"/>
      <c r="T51" s="56"/>
      <c r="U51" s="57"/>
      <c r="V51" s="57"/>
      <c r="W51" s="57"/>
      <c r="X51" s="34"/>
      <c r="Y51" s="7"/>
      <c r="Z51" s="58"/>
      <c r="AA51" s="34"/>
      <c r="AB51" s="58"/>
    </row>
    <row r="52" spans="1:28" ht="25.35" customHeight="1">
      <c r="A52" s="37">
        <v>34</v>
      </c>
      <c r="B52" s="41" t="s">
        <v>36</v>
      </c>
      <c r="C52" s="29" t="s">
        <v>121</v>
      </c>
      <c r="D52" s="43">
        <v>75</v>
      </c>
      <c r="E52" s="41" t="s">
        <v>36</v>
      </c>
      <c r="F52" s="41" t="s">
        <v>36</v>
      </c>
      <c r="G52" s="43">
        <v>11</v>
      </c>
      <c r="H52" s="41">
        <v>1</v>
      </c>
      <c r="I52" s="41">
        <f t="shared" si="5"/>
        <v>11</v>
      </c>
      <c r="J52" s="41">
        <v>1</v>
      </c>
      <c r="K52" s="41" t="s">
        <v>36</v>
      </c>
      <c r="L52" s="43">
        <v>50085</v>
      </c>
      <c r="M52" s="43">
        <v>8579</v>
      </c>
      <c r="N52" s="39">
        <v>44512</v>
      </c>
      <c r="O52" s="38" t="s">
        <v>50</v>
      </c>
      <c r="P52" s="35"/>
      <c r="Q52" s="56"/>
      <c r="R52" s="56"/>
      <c r="S52" s="56"/>
      <c r="T52" s="56"/>
      <c r="U52" s="57"/>
      <c r="V52" s="57"/>
      <c r="W52" s="57"/>
      <c r="X52" s="7"/>
      <c r="Y52" s="34"/>
      <c r="Z52" s="58"/>
      <c r="AA52" s="58"/>
      <c r="AB52" s="34"/>
    </row>
    <row r="53" spans="1:28" ht="25.35" customHeight="1">
      <c r="A53" s="37">
        <v>35</v>
      </c>
      <c r="B53" s="37">
        <v>26</v>
      </c>
      <c r="C53" s="29" t="s">
        <v>100</v>
      </c>
      <c r="D53" s="43">
        <v>72</v>
      </c>
      <c r="E53" s="41">
        <v>393.45</v>
      </c>
      <c r="F53" s="47">
        <f>(D53-E53)/E53</f>
        <v>-0.81700343118566532</v>
      </c>
      <c r="G53" s="43">
        <v>12</v>
      </c>
      <c r="H53" s="41">
        <v>1</v>
      </c>
      <c r="I53" s="41">
        <f t="shared" si="5"/>
        <v>12</v>
      </c>
      <c r="J53" s="41">
        <v>1</v>
      </c>
      <c r="K53" s="41" t="s">
        <v>36</v>
      </c>
      <c r="L53" s="43">
        <v>10964.86</v>
      </c>
      <c r="M53" s="43">
        <v>1962</v>
      </c>
      <c r="N53" s="39">
        <v>44533</v>
      </c>
      <c r="O53" s="38" t="s">
        <v>68</v>
      </c>
      <c r="P53" s="35"/>
      <c r="Q53" s="56"/>
      <c r="R53" s="56"/>
      <c r="S53" s="56"/>
      <c r="T53" s="56"/>
      <c r="U53" s="57"/>
      <c r="V53" s="57"/>
      <c r="W53" s="57"/>
      <c r="X53" s="58"/>
      <c r="Y53" s="7"/>
      <c r="Z53" s="58"/>
      <c r="AA53" s="34"/>
      <c r="AB53" s="34"/>
    </row>
    <row r="54" spans="1:28" ht="25.35" customHeight="1">
      <c r="A54" s="37">
        <v>36</v>
      </c>
      <c r="B54" s="66">
        <v>29</v>
      </c>
      <c r="C54" s="29" t="s">
        <v>134</v>
      </c>
      <c r="D54" s="43">
        <v>59</v>
      </c>
      <c r="E54" s="41">
        <v>253</v>
      </c>
      <c r="F54" s="47">
        <f>(D54-E54)/E54</f>
        <v>-0.76679841897233203</v>
      </c>
      <c r="G54" s="43">
        <v>12</v>
      </c>
      <c r="H54" s="41">
        <v>1</v>
      </c>
      <c r="I54" s="41">
        <f t="shared" si="5"/>
        <v>12</v>
      </c>
      <c r="J54" s="41">
        <v>1</v>
      </c>
      <c r="K54" s="41">
        <v>7</v>
      </c>
      <c r="L54" s="43">
        <v>7967</v>
      </c>
      <c r="M54" s="43">
        <v>1482</v>
      </c>
      <c r="N54" s="39">
        <v>44561</v>
      </c>
      <c r="O54" s="38" t="s">
        <v>119</v>
      </c>
      <c r="P54" s="35"/>
      <c r="Q54" s="56"/>
      <c r="R54" s="56"/>
      <c r="S54" s="56"/>
      <c r="T54" s="56"/>
      <c r="U54" s="57"/>
      <c r="V54" s="57"/>
      <c r="W54" s="57"/>
      <c r="X54" s="58"/>
      <c r="Y54" s="7"/>
      <c r="Z54" s="58"/>
      <c r="AA54" s="34"/>
      <c r="AB54" s="34"/>
    </row>
    <row r="55" spans="1:28" ht="25.35" customHeight="1">
      <c r="A55" s="37">
        <v>37</v>
      </c>
      <c r="B55" s="37">
        <v>24</v>
      </c>
      <c r="C55" s="29" t="s">
        <v>142</v>
      </c>
      <c r="D55" s="43">
        <v>44</v>
      </c>
      <c r="E55" s="41">
        <v>404</v>
      </c>
      <c r="F55" s="47">
        <f>(D55-E55)/E55</f>
        <v>-0.8910891089108911</v>
      </c>
      <c r="G55" s="43">
        <v>12</v>
      </c>
      <c r="H55" s="41" t="s">
        <v>36</v>
      </c>
      <c r="I55" s="41" t="s">
        <v>36</v>
      </c>
      <c r="J55" s="41">
        <v>1</v>
      </c>
      <c r="K55" s="41">
        <v>4</v>
      </c>
      <c r="L55" s="43">
        <v>9000</v>
      </c>
      <c r="M55" s="43">
        <v>1429</v>
      </c>
      <c r="N55" s="39">
        <v>44582</v>
      </c>
      <c r="O55" s="38" t="s">
        <v>65</v>
      </c>
      <c r="P55" s="35"/>
      <c r="Q55" s="56"/>
      <c r="R55" s="56"/>
      <c r="S55" s="56"/>
      <c r="T55" s="56"/>
      <c r="U55" s="57"/>
      <c r="V55" s="57"/>
      <c r="W55" s="57"/>
      <c r="X55" s="58"/>
      <c r="Z55" s="58"/>
      <c r="AB55" s="34"/>
    </row>
    <row r="56" spans="1:28" ht="25.35" customHeight="1">
      <c r="A56" s="37">
        <v>38</v>
      </c>
      <c r="B56" s="37">
        <v>17</v>
      </c>
      <c r="C56" s="29" t="s">
        <v>159</v>
      </c>
      <c r="D56" s="43">
        <v>9</v>
      </c>
      <c r="E56" s="41">
        <v>2178.11</v>
      </c>
      <c r="F56" s="47">
        <f>(D56-E56)/E56</f>
        <v>-0.99586797728305732</v>
      </c>
      <c r="G56" s="43">
        <v>2</v>
      </c>
      <c r="H56" s="41">
        <v>1</v>
      </c>
      <c r="I56" s="41">
        <f>G56/H56</f>
        <v>2</v>
      </c>
      <c r="J56" s="41">
        <v>1</v>
      </c>
      <c r="K56" s="41">
        <v>6</v>
      </c>
      <c r="L56" s="43">
        <v>44462</v>
      </c>
      <c r="M56" s="43">
        <v>6426</v>
      </c>
      <c r="N56" s="39">
        <v>44568</v>
      </c>
      <c r="O56" s="38" t="s">
        <v>50</v>
      </c>
      <c r="P56" s="35"/>
      <c r="Q56" s="56"/>
      <c r="R56" s="56"/>
      <c r="S56" s="56"/>
      <c r="T56" s="56"/>
      <c r="U56" s="57"/>
      <c r="V56" s="57"/>
      <c r="W56" s="57"/>
      <c r="X56" s="34"/>
      <c r="Y56" s="7"/>
      <c r="Z56" s="58"/>
      <c r="AA56" s="34"/>
      <c r="AB56" s="58"/>
    </row>
    <row r="57" spans="1:28" ht="25.35" customHeight="1">
      <c r="A57" s="14"/>
      <c r="B57" s="14"/>
      <c r="C57" s="28" t="s">
        <v>160</v>
      </c>
      <c r="D57" s="36">
        <f>SUM(D47:D56)</f>
        <v>194802.58999999991</v>
      </c>
      <c r="E57" s="36">
        <v>179993.37000000002</v>
      </c>
      <c r="F57" s="67">
        <f>(D57-E57)/E57</f>
        <v>8.2276474961271537E-2</v>
      </c>
      <c r="G57" s="36">
        <f t="shared" ref="G57" si="6">SUM(G47:G56)</f>
        <v>31737</v>
      </c>
      <c r="H57" s="36"/>
      <c r="I57" s="16"/>
      <c r="J57" s="15"/>
      <c r="K57" s="17"/>
      <c r="L57" s="18"/>
      <c r="M57" s="22"/>
      <c r="N57" s="19"/>
      <c r="O57" s="48"/>
    </row>
    <row r="58" spans="1:28" ht="23.1" customHeight="1">
      <c r="R58" s="35"/>
    </row>
    <row r="59" spans="1:28" ht="17.25" customHeight="1">
      <c r="R59" s="35"/>
    </row>
    <row r="71" spans="16:18">
      <c r="R71" s="35"/>
    </row>
    <row r="75" spans="16:18">
      <c r="P75" s="35"/>
    </row>
    <row r="79" spans="16:18" ht="12" customHeight="1"/>
  </sheetData>
  <sortState xmlns:xlrd2="http://schemas.microsoft.com/office/spreadsheetml/2017/richdata2" ref="B16:O56">
    <sortCondition descending="1" ref="D13:D5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6C2E-3DF7-45BB-9AD1-1A3EA8B7D5A3}">
  <dimension ref="A1:AC73"/>
  <sheetViews>
    <sheetView topLeftCell="A22" zoomScale="60" zoomScaleNormal="60" workbookViewId="0">
      <selection activeCell="N29" sqref="N2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4.88671875" style="33" customWidth="1"/>
    <col min="26" max="26" width="12.5546875" style="33" bestFit="1" customWidth="1"/>
    <col min="27" max="27" width="8.88671875" style="33"/>
    <col min="28" max="28" width="11" style="33" customWidth="1"/>
    <col min="29" max="16384" width="8.88671875" style="33"/>
  </cols>
  <sheetData>
    <row r="1" spans="1:29" ht="19.5" customHeight="1">
      <c r="E1" s="2" t="s">
        <v>161</v>
      </c>
      <c r="F1" s="2"/>
      <c r="G1" s="2"/>
      <c r="H1" s="2"/>
      <c r="I1" s="2"/>
    </row>
    <row r="2" spans="1:29" ht="19.5" customHeight="1">
      <c r="E2" s="2" t="s">
        <v>162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145</v>
      </c>
      <c r="E6" s="4" t="s">
        <v>163</v>
      </c>
      <c r="F6" s="129"/>
      <c r="G6" s="4" t="s">
        <v>145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AB9" s="34"/>
    </row>
    <row r="10" spans="1:29">
      <c r="A10" s="132"/>
      <c r="B10" s="132"/>
      <c r="C10" s="129"/>
      <c r="D10" s="79" t="s">
        <v>146</v>
      </c>
      <c r="E10" s="79" t="s">
        <v>164</v>
      </c>
      <c r="F10" s="129"/>
      <c r="G10" s="79" t="s">
        <v>146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B10" s="34"/>
    </row>
    <row r="11" spans="1:29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AB11" s="34"/>
    </row>
    <row r="12" spans="1:29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9" ht="25.35" customHeight="1">
      <c r="A13" s="37">
        <v>1</v>
      </c>
      <c r="B13" s="37" t="s">
        <v>34</v>
      </c>
      <c r="C13" s="29" t="s">
        <v>92</v>
      </c>
      <c r="D13" s="43">
        <v>51411.43</v>
      </c>
      <c r="E13" s="41" t="s">
        <v>36</v>
      </c>
      <c r="F13" s="41" t="s">
        <v>36</v>
      </c>
      <c r="G13" s="43">
        <v>6362</v>
      </c>
      <c r="H13" s="41">
        <v>125</v>
      </c>
      <c r="I13" s="41">
        <f>G13/H13</f>
        <v>50.896000000000001</v>
      </c>
      <c r="J13" s="41">
        <v>15</v>
      </c>
      <c r="K13" s="41">
        <v>1</v>
      </c>
      <c r="L13" s="43">
        <v>54729.77</v>
      </c>
      <c r="M13" s="43">
        <v>6768</v>
      </c>
      <c r="N13" s="39">
        <v>44596</v>
      </c>
      <c r="O13" s="38" t="s">
        <v>48</v>
      </c>
      <c r="P13" s="35"/>
      <c r="Q13" s="56"/>
      <c r="R13" s="56"/>
      <c r="S13" s="56"/>
      <c r="T13" s="74"/>
      <c r="AC13" s="34"/>
    </row>
    <row r="14" spans="1:29" ht="25.35" customHeight="1">
      <c r="A14" s="37">
        <v>2</v>
      </c>
      <c r="B14" s="37">
        <v>1</v>
      </c>
      <c r="C14" s="29" t="s">
        <v>61</v>
      </c>
      <c r="D14" s="43">
        <v>18765.38</v>
      </c>
      <c r="E14" s="41">
        <v>23150.609999999997</v>
      </c>
      <c r="F14" s="47">
        <f>(D14-E14)/E14</f>
        <v>-0.18942179061372449</v>
      </c>
      <c r="G14" s="43">
        <v>2634</v>
      </c>
      <c r="H14" s="41" t="s">
        <v>36</v>
      </c>
      <c r="I14" s="41" t="s">
        <v>36</v>
      </c>
      <c r="J14" s="41">
        <v>11</v>
      </c>
      <c r="K14" s="41">
        <v>6</v>
      </c>
      <c r="L14" s="43">
        <v>574250.78</v>
      </c>
      <c r="M14" s="43">
        <v>80411</v>
      </c>
      <c r="N14" s="39">
        <v>44561</v>
      </c>
      <c r="O14" s="38" t="s">
        <v>62</v>
      </c>
      <c r="P14" s="35"/>
      <c r="Q14" s="56"/>
      <c r="R14" s="74"/>
      <c r="S14" s="75"/>
      <c r="T14" s="74"/>
      <c r="V14" s="57"/>
      <c r="W14" s="57"/>
      <c r="X14" s="57"/>
      <c r="Y14" s="58"/>
      <c r="Z14" s="58"/>
      <c r="AA14" s="7"/>
      <c r="AB14" s="34"/>
      <c r="AC14" s="34"/>
    </row>
    <row r="15" spans="1:29" ht="25.35" customHeight="1">
      <c r="A15" s="37">
        <v>3</v>
      </c>
      <c r="B15" s="37" t="s">
        <v>34</v>
      </c>
      <c r="C15" s="29" t="s">
        <v>64</v>
      </c>
      <c r="D15" s="43">
        <v>12657</v>
      </c>
      <c r="E15" s="41" t="s">
        <v>36</v>
      </c>
      <c r="F15" s="41" t="s">
        <v>36</v>
      </c>
      <c r="G15" s="43">
        <v>2447</v>
      </c>
      <c r="H15" s="41" t="s">
        <v>36</v>
      </c>
      <c r="I15" s="41" t="s">
        <v>36</v>
      </c>
      <c r="J15" s="41">
        <v>20</v>
      </c>
      <c r="K15" s="41">
        <v>1</v>
      </c>
      <c r="L15" s="43">
        <v>13413</v>
      </c>
      <c r="M15" s="43">
        <v>2645</v>
      </c>
      <c r="N15" s="39">
        <v>44596</v>
      </c>
      <c r="O15" s="38" t="s">
        <v>65</v>
      </c>
      <c r="P15" s="35"/>
      <c r="Q15" s="56"/>
      <c r="R15" s="56"/>
      <c r="S15" s="56"/>
      <c r="T15" s="56"/>
      <c r="W15" s="57"/>
      <c r="X15" s="57"/>
      <c r="Y15" s="58"/>
      <c r="Z15" s="58"/>
      <c r="AA15" s="7"/>
      <c r="AB15" s="34"/>
      <c r="AC15" s="34"/>
    </row>
    <row r="16" spans="1:29" ht="25.35" customHeight="1">
      <c r="A16" s="37">
        <v>4</v>
      </c>
      <c r="B16" s="37">
        <v>5</v>
      </c>
      <c r="C16" s="29" t="s">
        <v>98</v>
      </c>
      <c r="D16" s="43">
        <v>10562.19</v>
      </c>
      <c r="E16" s="41">
        <v>11346.11</v>
      </c>
      <c r="F16" s="47">
        <f>(D16-E16)/E16</f>
        <v>-6.909152123503122E-2</v>
      </c>
      <c r="G16" s="43">
        <v>1502</v>
      </c>
      <c r="H16" s="41">
        <v>35</v>
      </c>
      <c r="I16" s="41">
        <f t="shared" ref="I16:I22" si="0">G16/H16</f>
        <v>42.914285714285711</v>
      </c>
      <c r="J16" s="41">
        <v>8</v>
      </c>
      <c r="K16" s="41">
        <v>3</v>
      </c>
      <c r="L16" s="43">
        <v>48859</v>
      </c>
      <c r="M16" s="43">
        <v>7535</v>
      </c>
      <c r="N16" s="39">
        <v>44582</v>
      </c>
      <c r="O16" s="38" t="s">
        <v>41</v>
      </c>
      <c r="P16" s="35"/>
      <c r="Q16" s="56"/>
      <c r="R16" s="56"/>
      <c r="S16" s="56"/>
      <c r="T16" s="56"/>
      <c r="V16" s="57"/>
      <c r="W16" s="57"/>
      <c r="X16" s="57"/>
      <c r="Y16" s="58"/>
      <c r="Z16" s="58"/>
      <c r="AA16" s="7"/>
      <c r="AB16" s="34"/>
      <c r="AC16" s="34"/>
    </row>
    <row r="17" spans="1:29" ht="25.35" customHeight="1">
      <c r="A17" s="37">
        <v>5</v>
      </c>
      <c r="B17" s="37" t="s">
        <v>34</v>
      </c>
      <c r="C17" s="29" t="s">
        <v>131</v>
      </c>
      <c r="D17" s="43">
        <v>10558.23</v>
      </c>
      <c r="E17" s="41" t="s">
        <v>36</v>
      </c>
      <c r="F17" s="41" t="s">
        <v>36</v>
      </c>
      <c r="G17" s="43">
        <v>1972</v>
      </c>
      <c r="H17" s="41">
        <v>66</v>
      </c>
      <c r="I17" s="41">
        <f t="shared" si="0"/>
        <v>29.878787878787879</v>
      </c>
      <c r="J17" s="41">
        <v>9</v>
      </c>
      <c r="K17" s="41">
        <v>1</v>
      </c>
      <c r="L17" s="43">
        <v>10558.23</v>
      </c>
      <c r="M17" s="43">
        <v>1972</v>
      </c>
      <c r="N17" s="39">
        <v>44596</v>
      </c>
      <c r="O17" s="38" t="s">
        <v>132</v>
      </c>
      <c r="P17" s="35"/>
      <c r="Q17" s="56"/>
      <c r="R17" s="56"/>
      <c r="S17" s="56"/>
      <c r="T17" s="56"/>
      <c r="V17" s="57"/>
      <c r="W17" s="57"/>
      <c r="X17" s="57"/>
      <c r="Y17" s="58"/>
      <c r="Z17" s="58"/>
      <c r="AA17" s="7"/>
      <c r="AB17" s="34"/>
      <c r="AC17" s="34"/>
    </row>
    <row r="18" spans="1:29" ht="25.35" customHeight="1">
      <c r="A18" s="37">
        <v>6</v>
      </c>
      <c r="B18" s="37">
        <v>2</v>
      </c>
      <c r="C18" s="29" t="s">
        <v>109</v>
      </c>
      <c r="D18" s="43">
        <v>10199.58</v>
      </c>
      <c r="E18" s="41">
        <v>14767.75</v>
      </c>
      <c r="F18" s="47">
        <f t="shared" ref="F18:F23" si="1">(D18-E18)/E18</f>
        <v>-0.30933419105821808</v>
      </c>
      <c r="G18" s="43">
        <v>1483</v>
      </c>
      <c r="H18" s="41">
        <v>36</v>
      </c>
      <c r="I18" s="41">
        <f t="shared" si="0"/>
        <v>41.194444444444443</v>
      </c>
      <c r="J18" s="41">
        <v>8</v>
      </c>
      <c r="K18" s="41">
        <v>8</v>
      </c>
      <c r="L18" s="43">
        <v>772262.77</v>
      </c>
      <c r="M18" s="43">
        <v>111845</v>
      </c>
      <c r="N18" s="39">
        <v>44547</v>
      </c>
      <c r="O18" s="38" t="s">
        <v>39</v>
      </c>
      <c r="P18" s="35"/>
      <c r="Q18" s="56"/>
      <c r="R18" s="56"/>
      <c r="S18" s="56"/>
      <c r="T18" s="56"/>
      <c r="U18" s="57"/>
      <c r="V18" s="57"/>
      <c r="W18" s="57"/>
      <c r="X18" s="57"/>
      <c r="Y18" s="58"/>
      <c r="Z18" s="58"/>
      <c r="AA18" s="7"/>
      <c r="AB18" s="34"/>
      <c r="AC18" s="34"/>
    </row>
    <row r="19" spans="1:29" ht="25.35" customHeight="1">
      <c r="A19" s="37">
        <v>7</v>
      </c>
      <c r="B19" s="37">
        <v>3</v>
      </c>
      <c r="C19" s="29" t="s">
        <v>99</v>
      </c>
      <c r="D19" s="43">
        <v>8584.0300000000007</v>
      </c>
      <c r="E19" s="41">
        <v>13029.74</v>
      </c>
      <c r="F19" s="47">
        <f t="shared" si="1"/>
        <v>-0.34119713823913594</v>
      </c>
      <c r="G19" s="43">
        <v>1552</v>
      </c>
      <c r="H19" s="41">
        <v>65</v>
      </c>
      <c r="I19" s="41">
        <f t="shared" si="0"/>
        <v>23.876923076923077</v>
      </c>
      <c r="J19" s="41">
        <v>15</v>
      </c>
      <c r="K19" s="41">
        <v>2</v>
      </c>
      <c r="L19" s="43">
        <v>23713</v>
      </c>
      <c r="M19" s="43">
        <v>4408</v>
      </c>
      <c r="N19" s="39">
        <v>44589</v>
      </c>
      <c r="O19" s="38" t="s">
        <v>50</v>
      </c>
      <c r="P19" s="35"/>
      <c r="Q19" s="56"/>
      <c r="R19" s="56"/>
      <c r="S19" s="56"/>
      <c r="T19" s="56"/>
      <c r="U19" s="57"/>
      <c r="V19" s="57"/>
      <c r="W19" s="57"/>
      <c r="X19" s="58"/>
      <c r="Y19" s="58"/>
      <c r="Z19" s="7"/>
      <c r="AA19" s="34"/>
      <c r="AB19" s="34"/>
    </row>
    <row r="20" spans="1:29" ht="25.35" customHeight="1">
      <c r="A20" s="37">
        <v>8</v>
      </c>
      <c r="B20" s="37">
        <v>4</v>
      </c>
      <c r="C20" s="29" t="s">
        <v>77</v>
      </c>
      <c r="D20" s="43">
        <v>7687.69</v>
      </c>
      <c r="E20" s="41">
        <v>11908.24</v>
      </c>
      <c r="F20" s="47">
        <f t="shared" si="1"/>
        <v>-0.35442265187802735</v>
      </c>
      <c r="G20" s="43">
        <v>1475</v>
      </c>
      <c r="H20" s="41">
        <v>48</v>
      </c>
      <c r="I20" s="41">
        <f t="shared" si="0"/>
        <v>30.729166666666668</v>
      </c>
      <c r="J20" s="41">
        <v>12</v>
      </c>
      <c r="K20" s="41">
        <v>5</v>
      </c>
      <c r="L20" s="43">
        <v>149685</v>
      </c>
      <c r="M20" s="43">
        <v>29247</v>
      </c>
      <c r="N20" s="39">
        <v>44568</v>
      </c>
      <c r="O20" s="38" t="s">
        <v>37</v>
      </c>
      <c r="P20" s="35"/>
      <c r="Q20" s="56"/>
      <c r="R20" s="56"/>
      <c r="S20" s="56"/>
      <c r="T20" s="56"/>
      <c r="U20" s="57"/>
      <c r="V20" s="57"/>
      <c r="W20" s="57"/>
      <c r="X20" s="58"/>
      <c r="Y20" s="58"/>
      <c r="Z20" s="7"/>
      <c r="AA20" s="34"/>
      <c r="AB20" s="34"/>
    </row>
    <row r="21" spans="1:29" ht="25.35" customHeight="1">
      <c r="A21" s="37">
        <v>9</v>
      </c>
      <c r="B21" s="37">
        <v>7</v>
      </c>
      <c r="C21" s="29" t="s">
        <v>111</v>
      </c>
      <c r="D21" s="43">
        <v>7514.14</v>
      </c>
      <c r="E21" s="41">
        <v>10004.049999999999</v>
      </c>
      <c r="F21" s="47">
        <f t="shared" si="1"/>
        <v>-0.24889019946921487</v>
      </c>
      <c r="G21" s="43">
        <v>1408</v>
      </c>
      <c r="H21" s="41">
        <v>41</v>
      </c>
      <c r="I21" s="41">
        <f t="shared" si="0"/>
        <v>34.341463414634148</v>
      </c>
      <c r="J21" s="41">
        <v>10</v>
      </c>
      <c r="K21" s="41">
        <v>7</v>
      </c>
      <c r="L21" s="43">
        <v>297355</v>
      </c>
      <c r="M21" s="43">
        <v>60385</v>
      </c>
      <c r="N21" s="39">
        <v>44554</v>
      </c>
      <c r="O21" s="38" t="s">
        <v>43</v>
      </c>
      <c r="P21" s="35"/>
      <c r="Q21" s="56"/>
      <c r="R21" s="56"/>
      <c r="S21" s="56"/>
      <c r="T21" s="56"/>
      <c r="U21" s="57"/>
      <c r="V21" s="57"/>
      <c r="W21" s="57"/>
      <c r="X21" s="58"/>
      <c r="Y21" s="58"/>
      <c r="Z21" s="7"/>
      <c r="AA21" s="34"/>
      <c r="AB21" s="34"/>
    </row>
    <row r="22" spans="1:29" ht="25.35" customHeight="1">
      <c r="A22" s="37">
        <v>10</v>
      </c>
      <c r="B22" s="37">
        <v>6</v>
      </c>
      <c r="C22" s="29" t="s">
        <v>128</v>
      </c>
      <c r="D22" s="43">
        <v>7118.57</v>
      </c>
      <c r="E22" s="41">
        <v>10357.709999999999</v>
      </c>
      <c r="F22" s="47">
        <f t="shared" si="1"/>
        <v>-0.31272742720157254</v>
      </c>
      <c r="G22" s="43">
        <v>1232</v>
      </c>
      <c r="H22" s="41">
        <v>64</v>
      </c>
      <c r="I22" s="41">
        <f t="shared" si="0"/>
        <v>19.25</v>
      </c>
      <c r="J22" s="41">
        <v>11</v>
      </c>
      <c r="K22" s="41">
        <v>3</v>
      </c>
      <c r="L22" s="43">
        <v>36854.79</v>
      </c>
      <c r="M22" s="43">
        <v>6753</v>
      </c>
      <c r="N22" s="39">
        <v>44582</v>
      </c>
      <c r="O22" s="38" t="s">
        <v>129</v>
      </c>
      <c r="P22" s="35"/>
      <c r="Q22" s="56"/>
      <c r="R22" s="56"/>
      <c r="S22" s="56"/>
      <c r="T22" s="56"/>
      <c r="U22" s="57"/>
      <c r="V22" s="57"/>
      <c r="W22" s="57"/>
      <c r="X22" s="58"/>
      <c r="Y22" s="58"/>
      <c r="Z22" s="7"/>
      <c r="AA22" s="34"/>
      <c r="AB22" s="34"/>
    </row>
    <row r="23" spans="1:29" ht="25.35" customHeight="1">
      <c r="A23" s="14"/>
      <c r="B23" s="14"/>
      <c r="C23" s="28" t="s">
        <v>53</v>
      </c>
      <c r="D23" s="36">
        <f>SUM(D13:D22)</f>
        <v>145058.24000000002</v>
      </c>
      <c r="E23" s="36">
        <v>116665.15</v>
      </c>
      <c r="F23" s="67">
        <f t="shared" si="1"/>
        <v>0.24337250669973018</v>
      </c>
      <c r="G23" s="36">
        <f t="shared" ref="G23" si="2">SUM(G13:G22)</f>
        <v>22067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Y23" s="34"/>
      <c r="AB23" s="7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Y24" s="34"/>
      <c r="AB24" s="7"/>
    </row>
    <row r="25" spans="1:29" ht="25.35" customHeight="1">
      <c r="A25" s="37">
        <v>11</v>
      </c>
      <c r="B25" s="37">
        <v>11</v>
      </c>
      <c r="C25" s="29" t="s">
        <v>112</v>
      </c>
      <c r="D25" s="43">
        <v>5313.06</v>
      </c>
      <c r="E25" s="41">
        <v>5842.06</v>
      </c>
      <c r="F25" s="47">
        <f>(D25-E25)/E25</f>
        <v>-9.0550251110053645E-2</v>
      </c>
      <c r="G25" s="43">
        <v>775</v>
      </c>
      <c r="H25" s="41">
        <v>20</v>
      </c>
      <c r="I25" s="41">
        <f t="shared" ref="I25:I32" si="3">G25/H25</f>
        <v>38.75</v>
      </c>
      <c r="J25" s="41">
        <v>7</v>
      </c>
      <c r="K25" s="41">
        <v>11</v>
      </c>
      <c r="L25" s="43">
        <v>629442</v>
      </c>
      <c r="M25" s="43">
        <v>90689</v>
      </c>
      <c r="N25" s="39">
        <v>44526</v>
      </c>
      <c r="O25" s="38" t="s">
        <v>43</v>
      </c>
      <c r="P25" s="35"/>
      <c r="Q25" s="56"/>
      <c r="R25" s="56"/>
      <c r="S25" s="56"/>
      <c r="T25" s="56"/>
      <c r="U25" s="57"/>
      <c r="V25" s="57"/>
      <c r="W25" s="57"/>
      <c r="X25" s="57"/>
      <c r="Y25" s="58"/>
      <c r="Z25" s="7"/>
      <c r="AA25" s="34"/>
      <c r="AB25" s="34"/>
    </row>
    <row r="26" spans="1:29" ht="25.35" customHeight="1">
      <c r="A26" s="37">
        <v>12</v>
      </c>
      <c r="B26" s="37">
        <v>9</v>
      </c>
      <c r="C26" s="29" t="s">
        <v>165</v>
      </c>
      <c r="D26" s="43">
        <v>4874.74</v>
      </c>
      <c r="E26" s="41">
        <v>6834.54</v>
      </c>
      <c r="F26" s="47">
        <f>(D26-E26)/E26</f>
        <v>-0.28674936425860414</v>
      </c>
      <c r="G26" s="43">
        <v>680</v>
      </c>
      <c r="H26" s="41">
        <v>19</v>
      </c>
      <c r="I26" s="41">
        <f t="shared" si="3"/>
        <v>35.789473684210527</v>
      </c>
      <c r="J26" s="41">
        <v>7</v>
      </c>
      <c r="K26" s="41">
        <v>4</v>
      </c>
      <c r="L26" s="43">
        <v>70159</v>
      </c>
      <c r="M26" s="43">
        <v>9941</v>
      </c>
      <c r="N26" s="39">
        <v>44575</v>
      </c>
      <c r="O26" s="38" t="s">
        <v>37</v>
      </c>
      <c r="P26" s="35"/>
      <c r="Q26" s="56"/>
      <c r="R26" s="56"/>
      <c r="S26" s="56"/>
      <c r="T26" s="56"/>
      <c r="U26" s="57"/>
      <c r="V26" s="57"/>
      <c r="W26" s="57"/>
      <c r="X26" s="58"/>
      <c r="Y26" s="58"/>
      <c r="Z26" s="7"/>
      <c r="AA26" s="34"/>
      <c r="AB26" s="34"/>
    </row>
    <row r="27" spans="1:29" ht="25.35" customHeight="1">
      <c r="A27" s="37">
        <v>13</v>
      </c>
      <c r="B27" s="37">
        <v>10</v>
      </c>
      <c r="C27" s="29" t="s">
        <v>118</v>
      </c>
      <c r="D27" s="43">
        <v>4146</v>
      </c>
      <c r="E27" s="41">
        <v>6351.5</v>
      </c>
      <c r="F27" s="47">
        <f>(D27-E27)/E27</f>
        <v>-0.34724080925765566</v>
      </c>
      <c r="G27" s="43">
        <v>690</v>
      </c>
      <c r="H27" s="41">
        <v>15</v>
      </c>
      <c r="I27" s="41">
        <f t="shared" si="3"/>
        <v>46</v>
      </c>
      <c r="J27" s="41">
        <v>10</v>
      </c>
      <c r="K27" s="41">
        <v>2</v>
      </c>
      <c r="L27" s="43">
        <v>15038</v>
      </c>
      <c r="M27" s="43">
        <v>2503</v>
      </c>
      <c r="N27" s="39">
        <v>44589</v>
      </c>
      <c r="O27" s="38" t="s">
        <v>119</v>
      </c>
      <c r="P27" s="35"/>
      <c r="Q27" s="56"/>
      <c r="R27" s="56"/>
      <c r="S27" s="56"/>
      <c r="T27" s="56"/>
      <c r="U27" s="57"/>
      <c r="V27" s="57"/>
      <c r="W27" s="57"/>
      <c r="X27" s="58"/>
      <c r="Y27" s="58"/>
      <c r="Z27" s="7"/>
      <c r="AA27" s="34"/>
      <c r="AB27" s="34"/>
    </row>
    <row r="28" spans="1:29" ht="25.35" customHeight="1">
      <c r="A28" s="37">
        <v>14</v>
      </c>
      <c r="B28" s="37">
        <v>8</v>
      </c>
      <c r="C28" s="29" t="s">
        <v>166</v>
      </c>
      <c r="D28" s="43">
        <v>3452.8</v>
      </c>
      <c r="E28" s="41">
        <v>8914.9</v>
      </c>
      <c r="F28" s="47">
        <f>(D28-E28)/E28</f>
        <v>-0.61269335606680941</v>
      </c>
      <c r="G28" s="43">
        <v>488</v>
      </c>
      <c r="H28" s="41">
        <v>26</v>
      </c>
      <c r="I28" s="41">
        <f t="shared" si="3"/>
        <v>18.76923076923077</v>
      </c>
      <c r="J28" s="41">
        <v>10</v>
      </c>
      <c r="K28" s="41">
        <v>2</v>
      </c>
      <c r="L28" s="43">
        <v>15397</v>
      </c>
      <c r="M28" s="43">
        <v>2071</v>
      </c>
      <c r="N28" s="39">
        <v>44589</v>
      </c>
      <c r="O28" s="38" t="s">
        <v>50</v>
      </c>
      <c r="P28" s="35"/>
      <c r="Q28" s="56"/>
      <c r="R28" s="56"/>
      <c r="S28" s="56"/>
      <c r="T28" s="56"/>
      <c r="U28" s="57"/>
      <c r="V28" s="57"/>
      <c r="W28" s="57"/>
      <c r="X28" s="58"/>
      <c r="Y28" s="58"/>
      <c r="Z28" s="7"/>
      <c r="AA28" s="34"/>
      <c r="AB28" s="34"/>
    </row>
    <row r="29" spans="1:29" ht="25.35" customHeight="1">
      <c r="A29" s="37">
        <v>15</v>
      </c>
      <c r="B29" s="37" t="s">
        <v>149</v>
      </c>
      <c r="C29" s="29" t="s">
        <v>96</v>
      </c>
      <c r="D29" s="43">
        <v>2749.06</v>
      </c>
      <c r="E29" s="41" t="s">
        <v>36</v>
      </c>
      <c r="F29" s="41" t="s">
        <v>36</v>
      </c>
      <c r="G29" s="43">
        <v>540</v>
      </c>
      <c r="H29" s="41">
        <v>7</v>
      </c>
      <c r="I29" s="41">
        <f t="shared" si="3"/>
        <v>77.142857142857139</v>
      </c>
      <c r="J29" s="41">
        <v>7</v>
      </c>
      <c r="K29" s="41">
        <v>0</v>
      </c>
      <c r="L29" s="43">
        <v>2749.06</v>
      </c>
      <c r="M29" s="43">
        <v>540</v>
      </c>
      <c r="N29" s="39" t="s">
        <v>150</v>
      </c>
      <c r="O29" s="38" t="s">
        <v>48</v>
      </c>
      <c r="P29" s="35"/>
      <c r="Q29" s="56"/>
      <c r="R29" s="56"/>
      <c r="S29" s="56"/>
      <c r="T29" s="56"/>
      <c r="U29" s="57"/>
      <c r="V29" s="57"/>
      <c r="W29" s="57"/>
      <c r="X29" s="58"/>
      <c r="Y29" s="58"/>
      <c r="Z29" s="7"/>
      <c r="AA29" s="34"/>
      <c r="AB29" s="34"/>
    </row>
    <row r="30" spans="1:29" ht="25.35" customHeight="1">
      <c r="A30" s="37">
        <v>16</v>
      </c>
      <c r="B30" s="37">
        <v>18</v>
      </c>
      <c r="C30" s="29" t="s">
        <v>54</v>
      </c>
      <c r="D30" s="43">
        <v>2636.97</v>
      </c>
      <c r="E30" s="41">
        <v>1207.29</v>
      </c>
      <c r="F30" s="47">
        <f>(D30-E30)/E30</f>
        <v>1.1842059488606713</v>
      </c>
      <c r="G30" s="43">
        <v>505</v>
      </c>
      <c r="H30" s="41">
        <v>8</v>
      </c>
      <c r="I30" s="41">
        <f t="shared" si="3"/>
        <v>63.125</v>
      </c>
      <c r="J30" s="41">
        <v>3</v>
      </c>
      <c r="K30" s="41">
        <v>11</v>
      </c>
      <c r="L30" s="43">
        <v>186440</v>
      </c>
      <c r="M30" s="43">
        <v>37248</v>
      </c>
      <c r="N30" s="39">
        <v>44526</v>
      </c>
      <c r="O30" s="38" t="s">
        <v>41</v>
      </c>
      <c r="P30" s="35"/>
      <c r="Q30" s="56"/>
      <c r="R30" s="56"/>
      <c r="S30" s="56"/>
      <c r="T30" s="56"/>
      <c r="U30" s="57"/>
      <c r="V30" s="57"/>
      <c r="W30" s="57"/>
      <c r="X30" s="58"/>
      <c r="Y30" s="58"/>
      <c r="Z30" s="7"/>
      <c r="AA30" s="34"/>
      <c r="AB30" s="34"/>
    </row>
    <row r="31" spans="1:29" ht="25.35" customHeight="1">
      <c r="A31" s="37">
        <v>17</v>
      </c>
      <c r="B31" s="37">
        <v>15</v>
      </c>
      <c r="C31" s="29" t="s">
        <v>159</v>
      </c>
      <c r="D31" s="43">
        <v>2178.11</v>
      </c>
      <c r="E31" s="41">
        <v>1945.88</v>
      </c>
      <c r="F31" s="47">
        <f>(D31-E31)/E31</f>
        <v>0.11934446111784899</v>
      </c>
      <c r="G31" s="43">
        <v>297</v>
      </c>
      <c r="H31" s="41">
        <v>9</v>
      </c>
      <c r="I31" s="41">
        <f t="shared" si="3"/>
        <v>33</v>
      </c>
      <c r="J31" s="41">
        <v>3</v>
      </c>
      <c r="K31" s="41">
        <v>5</v>
      </c>
      <c r="L31" s="43">
        <v>43814</v>
      </c>
      <c r="M31" s="43">
        <v>6310</v>
      </c>
      <c r="N31" s="39">
        <v>44568</v>
      </c>
      <c r="O31" s="38" t="s">
        <v>50</v>
      </c>
      <c r="P31" s="35"/>
      <c r="Q31" s="56"/>
      <c r="R31" s="56"/>
      <c r="S31" s="56"/>
      <c r="T31" s="56"/>
      <c r="U31" s="57"/>
      <c r="V31" s="57"/>
      <c r="W31" s="57"/>
      <c r="X31" s="58"/>
      <c r="Y31" s="58"/>
      <c r="Z31" s="7"/>
      <c r="AA31" s="34"/>
      <c r="AB31" s="34"/>
    </row>
    <row r="32" spans="1:29" ht="25.35" customHeight="1">
      <c r="A32" s="37">
        <v>18</v>
      </c>
      <c r="B32" s="37">
        <v>12</v>
      </c>
      <c r="C32" s="29" t="s">
        <v>156</v>
      </c>
      <c r="D32" s="43">
        <v>2019.14</v>
      </c>
      <c r="E32" s="41">
        <v>4615.1899999999996</v>
      </c>
      <c r="F32" s="47">
        <f>(D32-E32)/E32</f>
        <v>-0.5625012188013927</v>
      </c>
      <c r="G32" s="43">
        <v>395</v>
      </c>
      <c r="H32" s="41">
        <v>20</v>
      </c>
      <c r="I32" s="41">
        <f t="shared" si="3"/>
        <v>19.75</v>
      </c>
      <c r="J32" s="41">
        <v>7</v>
      </c>
      <c r="K32" s="41">
        <v>3</v>
      </c>
      <c r="L32" s="43">
        <v>14723.71</v>
      </c>
      <c r="M32" s="43">
        <v>2995</v>
      </c>
      <c r="N32" s="39">
        <v>44582</v>
      </c>
      <c r="O32" s="38" t="s">
        <v>48</v>
      </c>
      <c r="P32" s="35"/>
      <c r="Q32" s="56"/>
      <c r="R32" s="56"/>
      <c r="S32" s="56"/>
      <c r="T32" s="56"/>
      <c r="U32" s="57"/>
      <c r="V32" s="57"/>
      <c r="W32" s="57"/>
      <c r="X32" s="58"/>
      <c r="Y32" s="34"/>
      <c r="Z32" s="7"/>
      <c r="AA32" s="58"/>
      <c r="AB32" s="34"/>
    </row>
    <row r="33" spans="1:28" ht="25.35" customHeight="1">
      <c r="A33" s="37">
        <v>19</v>
      </c>
      <c r="B33" s="37">
        <v>13</v>
      </c>
      <c r="C33" s="29" t="s">
        <v>106</v>
      </c>
      <c r="D33" s="43">
        <v>1383</v>
      </c>
      <c r="E33" s="41">
        <v>3916</v>
      </c>
      <c r="F33" s="47">
        <f>(D33-E33)/E33</f>
        <v>-0.64683350357507663</v>
      </c>
      <c r="G33" s="43">
        <v>222</v>
      </c>
      <c r="H33" s="41" t="s">
        <v>36</v>
      </c>
      <c r="I33" s="41" t="s">
        <v>36</v>
      </c>
      <c r="J33" s="41">
        <v>5</v>
      </c>
      <c r="K33" s="41">
        <v>4</v>
      </c>
      <c r="L33" s="43">
        <v>40432</v>
      </c>
      <c r="M33" s="43">
        <v>6839</v>
      </c>
      <c r="N33" s="39">
        <v>44575</v>
      </c>
      <c r="O33" s="38" t="s">
        <v>65</v>
      </c>
      <c r="P33" s="35"/>
      <c r="Q33" s="56"/>
      <c r="R33" s="56"/>
      <c r="S33" s="56"/>
      <c r="T33" s="56"/>
      <c r="U33" s="57"/>
      <c r="V33" s="57"/>
      <c r="W33" s="57"/>
      <c r="X33" s="58"/>
      <c r="Y33" s="58"/>
      <c r="Z33" s="7"/>
      <c r="AA33" s="34"/>
      <c r="AB33" s="34"/>
    </row>
    <row r="34" spans="1:28" ht="25.35" customHeight="1">
      <c r="A34" s="37">
        <v>20</v>
      </c>
      <c r="B34" s="37" t="s">
        <v>34</v>
      </c>
      <c r="C34" s="29" t="s">
        <v>153</v>
      </c>
      <c r="D34" s="43">
        <v>1219.7</v>
      </c>
      <c r="E34" s="41" t="s">
        <v>36</v>
      </c>
      <c r="F34" s="41" t="s">
        <v>36</v>
      </c>
      <c r="G34" s="43">
        <v>188</v>
      </c>
      <c r="H34" s="41">
        <v>20</v>
      </c>
      <c r="I34" s="41">
        <f>G34/H34</f>
        <v>9.4</v>
      </c>
      <c r="J34" s="41">
        <v>9</v>
      </c>
      <c r="K34" s="41">
        <v>1</v>
      </c>
      <c r="L34" s="43">
        <v>1219.7</v>
      </c>
      <c r="M34" s="43">
        <v>188</v>
      </c>
      <c r="N34" s="39">
        <v>44596</v>
      </c>
      <c r="O34" s="38" t="s">
        <v>91</v>
      </c>
      <c r="P34" s="35"/>
      <c r="Q34" s="56"/>
      <c r="R34" s="56"/>
      <c r="S34" s="56"/>
      <c r="T34" s="56"/>
      <c r="U34" s="57"/>
      <c r="V34" s="57"/>
      <c r="W34" s="57"/>
      <c r="X34" s="58"/>
      <c r="Y34" s="58"/>
      <c r="Z34" s="7"/>
      <c r="AA34" s="34"/>
      <c r="AB34" s="34"/>
    </row>
    <row r="35" spans="1:28" ht="25.35" customHeight="1">
      <c r="A35" s="14"/>
      <c r="B35" s="14"/>
      <c r="C35" s="28" t="s">
        <v>69</v>
      </c>
      <c r="D35" s="36">
        <f>SUM(D23:D34)</f>
        <v>175030.82</v>
      </c>
      <c r="E35" s="36">
        <v>141749.63</v>
      </c>
      <c r="F35" s="67">
        <f t="shared" ref="F35" si="4">(D35-E35)/E35</f>
        <v>0.23478854935988194</v>
      </c>
      <c r="G35" s="36">
        <f t="shared" ref="G35" si="5">SUM(G23:G34)</f>
        <v>26847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Y35" s="34"/>
      <c r="AB35" s="7"/>
    </row>
    <row r="36" spans="1:28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Y36" s="34"/>
      <c r="AB36" s="7"/>
    </row>
    <row r="37" spans="1:28" ht="25.35" customHeight="1">
      <c r="A37" s="37">
        <v>21</v>
      </c>
      <c r="B37" s="37">
        <v>19</v>
      </c>
      <c r="C37" s="29" t="s">
        <v>152</v>
      </c>
      <c r="D37" s="43">
        <v>933.2</v>
      </c>
      <c r="E37" s="41">
        <v>995.75</v>
      </c>
      <c r="F37" s="47">
        <f>(D37-E37)/E37</f>
        <v>-6.2816972131559082E-2</v>
      </c>
      <c r="G37" s="43">
        <v>125</v>
      </c>
      <c r="H37" s="41">
        <v>4</v>
      </c>
      <c r="I37" s="41">
        <f>G37/H37</f>
        <v>31.25</v>
      </c>
      <c r="J37" s="41">
        <v>2</v>
      </c>
      <c r="K37" s="41">
        <v>6</v>
      </c>
      <c r="L37" s="43">
        <v>61111</v>
      </c>
      <c r="M37" s="43">
        <v>9291</v>
      </c>
      <c r="N37" s="39">
        <v>44561</v>
      </c>
      <c r="O37" s="38" t="s">
        <v>41</v>
      </c>
      <c r="P37" s="35"/>
      <c r="Q37" s="56"/>
      <c r="R37" s="56"/>
      <c r="S37" s="56"/>
      <c r="T37" s="56"/>
      <c r="U37" s="57"/>
      <c r="V37" s="57"/>
      <c r="W37" s="57"/>
      <c r="X37" s="58"/>
      <c r="Y37" s="58"/>
      <c r="Z37" s="7"/>
      <c r="AA37" s="34"/>
      <c r="AB37" s="34"/>
    </row>
    <row r="38" spans="1:28" ht="25.35" customHeight="1">
      <c r="A38" s="37">
        <v>22</v>
      </c>
      <c r="B38" s="37">
        <v>16</v>
      </c>
      <c r="C38" s="29" t="s">
        <v>130</v>
      </c>
      <c r="D38" s="43">
        <v>854</v>
      </c>
      <c r="E38" s="41">
        <v>1623</v>
      </c>
      <c r="F38" s="47">
        <f>(D38-E38)/E38</f>
        <v>-0.47381392483056067</v>
      </c>
      <c r="G38" s="43">
        <v>173</v>
      </c>
      <c r="H38" s="41" t="s">
        <v>36</v>
      </c>
      <c r="I38" s="41" t="s">
        <v>36</v>
      </c>
      <c r="J38" s="41">
        <v>5</v>
      </c>
      <c r="K38" s="41">
        <v>4</v>
      </c>
      <c r="L38" s="43">
        <v>23727</v>
      </c>
      <c r="M38" s="43">
        <v>5013</v>
      </c>
      <c r="N38" s="39">
        <v>44575</v>
      </c>
      <c r="O38" s="38" t="s">
        <v>65</v>
      </c>
      <c r="P38" s="35"/>
      <c r="Q38" s="56"/>
      <c r="R38" s="56"/>
      <c r="S38" s="56"/>
      <c r="T38" s="56"/>
      <c r="U38" s="57"/>
      <c r="V38" s="57"/>
      <c r="W38" s="57"/>
      <c r="X38" s="58"/>
      <c r="Y38" s="58"/>
      <c r="Z38" s="7"/>
      <c r="AA38" s="34"/>
      <c r="AB38" s="34"/>
    </row>
    <row r="39" spans="1:28" ht="25.35" customHeight="1">
      <c r="A39" s="37">
        <v>23</v>
      </c>
      <c r="B39" s="37">
        <v>17</v>
      </c>
      <c r="C39" s="29" t="s">
        <v>167</v>
      </c>
      <c r="D39" s="43">
        <v>739.9</v>
      </c>
      <c r="E39" s="41">
        <v>1301.31</v>
      </c>
      <c r="F39" s="47">
        <f>(D39-E39)/E39</f>
        <v>-0.4314191084368828</v>
      </c>
      <c r="G39" s="43">
        <v>102</v>
      </c>
      <c r="H39" s="41">
        <v>4</v>
      </c>
      <c r="I39" s="41">
        <f>G39/H39</f>
        <v>25.5</v>
      </c>
      <c r="J39" s="41">
        <v>2</v>
      </c>
      <c r="K39" s="41">
        <v>7</v>
      </c>
      <c r="L39" s="43">
        <v>192175.01</v>
      </c>
      <c r="M39" s="43">
        <v>28402</v>
      </c>
      <c r="N39" s="39">
        <v>44554</v>
      </c>
      <c r="O39" s="38" t="s">
        <v>48</v>
      </c>
      <c r="P39" s="35"/>
      <c r="Q39" s="56"/>
      <c r="R39" s="56"/>
      <c r="S39" s="56"/>
      <c r="T39" s="58"/>
      <c r="U39" s="58"/>
      <c r="V39" s="57"/>
      <c r="W39" s="58"/>
      <c r="X39" s="57"/>
      <c r="Y39" s="34"/>
      <c r="Z39" s="58"/>
      <c r="AA39" s="7"/>
      <c r="AB39" s="34"/>
    </row>
    <row r="40" spans="1:28" ht="25.35" customHeight="1">
      <c r="A40" s="37">
        <v>24</v>
      </c>
      <c r="B40" s="37">
        <v>14</v>
      </c>
      <c r="C40" s="29" t="s">
        <v>142</v>
      </c>
      <c r="D40" s="43">
        <v>404</v>
      </c>
      <c r="E40" s="41">
        <v>2916</v>
      </c>
      <c r="F40" s="47">
        <f>(D40-E40)/E40</f>
        <v>-0.86145404663923186</v>
      </c>
      <c r="G40" s="43">
        <v>79</v>
      </c>
      <c r="H40" s="41" t="s">
        <v>36</v>
      </c>
      <c r="I40" s="41" t="s">
        <v>36</v>
      </c>
      <c r="J40" s="41">
        <v>3</v>
      </c>
      <c r="K40" s="41">
        <v>3</v>
      </c>
      <c r="L40" s="43">
        <v>8432</v>
      </c>
      <c r="M40" s="43">
        <v>1340</v>
      </c>
      <c r="N40" s="39">
        <v>44582</v>
      </c>
      <c r="O40" s="38" t="s">
        <v>65</v>
      </c>
      <c r="P40" s="35"/>
      <c r="Q40" s="56"/>
      <c r="R40" s="56"/>
      <c r="S40" s="56"/>
      <c r="T40" s="56"/>
      <c r="U40" s="57"/>
      <c r="V40" s="57"/>
      <c r="W40" s="57"/>
      <c r="X40" s="58"/>
      <c r="Y40" s="58"/>
      <c r="Z40" s="7"/>
      <c r="AA40" s="34"/>
      <c r="AB40" s="34"/>
    </row>
    <row r="41" spans="1:28" ht="25.35" customHeight="1">
      <c r="A41" s="37">
        <v>25</v>
      </c>
      <c r="B41" s="41" t="s">
        <v>36</v>
      </c>
      <c r="C41" s="29" t="s">
        <v>168</v>
      </c>
      <c r="D41" s="43">
        <v>399</v>
      </c>
      <c r="E41" s="41" t="s">
        <v>36</v>
      </c>
      <c r="F41" s="41" t="s">
        <v>36</v>
      </c>
      <c r="G41" s="43">
        <v>66</v>
      </c>
      <c r="H41" s="41">
        <v>1</v>
      </c>
      <c r="I41" s="41">
        <f t="shared" ref="I41:I46" si="6">G41/H41</f>
        <v>66</v>
      </c>
      <c r="J41" s="41">
        <v>1</v>
      </c>
      <c r="K41" s="41" t="s">
        <v>36</v>
      </c>
      <c r="L41" s="43">
        <v>6126</v>
      </c>
      <c r="M41" s="43">
        <v>1871</v>
      </c>
      <c r="N41" s="39">
        <v>41957</v>
      </c>
      <c r="O41" s="38" t="s">
        <v>119</v>
      </c>
      <c r="P41" s="35"/>
      <c r="Q41" s="56"/>
      <c r="R41" s="56"/>
      <c r="S41" s="56"/>
      <c r="T41" s="56"/>
      <c r="U41" s="57"/>
      <c r="V41" s="57"/>
      <c r="W41" s="57"/>
      <c r="X41" s="58"/>
      <c r="Y41" s="34"/>
      <c r="Z41" s="7"/>
      <c r="AA41" s="34"/>
      <c r="AB41" s="58"/>
    </row>
    <row r="42" spans="1:28" ht="25.35" customHeight="1">
      <c r="A42" s="37">
        <v>26</v>
      </c>
      <c r="B42" s="61">
        <v>26</v>
      </c>
      <c r="C42" s="29" t="s">
        <v>100</v>
      </c>
      <c r="D42" s="43">
        <v>393.45</v>
      </c>
      <c r="E42" s="41">
        <v>74</v>
      </c>
      <c r="F42" s="47">
        <f>(D42-E42)/E42</f>
        <v>4.3168918918918919</v>
      </c>
      <c r="G42" s="43">
        <v>75</v>
      </c>
      <c r="H42" s="41">
        <v>2</v>
      </c>
      <c r="I42" s="41">
        <f t="shared" si="6"/>
        <v>37.5</v>
      </c>
      <c r="J42" s="41">
        <v>2</v>
      </c>
      <c r="K42" s="41" t="s">
        <v>36</v>
      </c>
      <c r="L42" s="43">
        <v>10871.86</v>
      </c>
      <c r="M42" s="43">
        <v>1946</v>
      </c>
      <c r="N42" s="39">
        <v>44533</v>
      </c>
      <c r="O42" s="38" t="s">
        <v>68</v>
      </c>
      <c r="P42" s="35"/>
      <c r="Q42" s="56"/>
      <c r="R42" s="56"/>
      <c r="S42" s="56"/>
      <c r="T42" s="56"/>
      <c r="U42" s="57"/>
      <c r="V42" s="57"/>
      <c r="W42" s="57"/>
      <c r="X42" s="58"/>
      <c r="Y42" s="34"/>
      <c r="Z42" s="7"/>
      <c r="AA42" s="34"/>
      <c r="AB42" s="58"/>
    </row>
    <row r="43" spans="1:28" ht="25.35" customHeight="1">
      <c r="A43" s="37">
        <v>27</v>
      </c>
      <c r="B43" s="68">
        <v>23</v>
      </c>
      <c r="C43" s="29" t="s">
        <v>155</v>
      </c>
      <c r="D43" s="43">
        <v>310</v>
      </c>
      <c r="E43" s="41">
        <v>313</v>
      </c>
      <c r="F43" s="47">
        <f>(D43-E43)/E43</f>
        <v>-9.5846645367412137E-3</v>
      </c>
      <c r="G43" s="43">
        <v>59</v>
      </c>
      <c r="H43" s="41">
        <v>7</v>
      </c>
      <c r="I43" s="41">
        <f t="shared" si="6"/>
        <v>8.4285714285714288</v>
      </c>
      <c r="J43" s="41">
        <v>5</v>
      </c>
      <c r="K43" s="41">
        <v>5</v>
      </c>
      <c r="L43" s="43">
        <v>1909.4</v>
      </c>
      <c r="M43" s="43">
        <v>347</v>
      </c>
      <c r="N43" s="39">
        <v>44568</v>
      </c>
      <c r="O43" s="38" t="s">
        <v>91</v>
      </c>
      <c r="P43" s="35"/>
      <c r="Q43" s="56"/>
      <c r="R43" s="56"/>
      <c r="S43" s="56"/>
      <c r="T43" s="56"/>
      <c r="U43" s="57"/>
      <c r="V43" s="57"/>
      <c r="W43" s="57"/>
      <c r="X43" s="58"/>
      <c r="Y43" s="34"/>
      <c r="Z43" s="7"/>
      <c r="AA43" s="34"/>
      <c r="AB43" s="58"/>
    </row>
    <row r="44" spans="1:28" ht="25.35" customHeight="1">
      <c r="A44" s="37">
        <v>28</v>
      </c>
      <c r="B44" s="61">
        <v>21</v>
      </c>
      <c r="C44" s="29" t="s">
        <v>154</v>
      </c>
      <c r="D44" s="43">
        <v>258</v>
      </c>
      <c r="E44" s="41">
        <v>618.35</v>
      </c>
      <c r="F44" s="47">
        <f>(D44-E44)/E44</f>
        <v>-0.58276057249130753</v>
      </c>
      <c r="G44" s="43">
        <v>46</v>
      </c>
      <c r="H44" s="41">
        <v>3</v>
      </c>
      <c r="I44" s="41">
        <f t="shared" si="6"/>
        <v>15.333333333333334</v>
      </c>
      <c r="J44" s="41">
        <v>2</v>
      </c>
      <c r="K44" s="41">
        <v>3</v>
      </c>
      <c r="L44" s="43">
        <v>8556.6299999999992</v>
      </c>
      <c r="M44" s="43">
        <v>1319</v>
      </c>
      <c r="N44" s="39">
        <v>44582</v>
      </c>
      <c r="O44" s="38" t="s">
        <v>68</v>
      </c>
      <c r="P44" s="35"/>
      <c r="Q44" s="56"/>
      <c r="R44" s="56"/>
      <c r="S44" s="56"/>
      <c r="T44" s="56"/>
      <c r="U44" s="57"/>
      <c r="V44" s="57"/>
      <c r="W44" s="57"/>
      <c r="X44" s="58"/>
      <c r="Y44" s="7"/>
      <c r="Z44" s="34"/>
      <c r="AA44" s="58"/>
      <c r="AB44" s="34"/>
    </row>
    <row r="45" spans="1:28" ht="25.35" customHeight="1">
      <c r="A45" s="37">
        <v>29</v>
      </c>
      <c r="B45" s="66">
        <v>24</v>
      </c>
      <c r="C45" s="29" t="s">
        <v>134</v>
      </c>
      <c r="D45" s="43">
        <v>253</v>
      </c>
      <c r="E45" s="41">
        <v>194</v>
      </c>
      <c r="F45" s="47">
        <f>(D45-E45)/E45</f>
        <v>0.30412371134020616</v>
      </c>
      <c r="G45" s="43">
        <v>37</v>
      </c>
      <c r="H45" s="41">
        <v>2</v>
      </c>
      <c r="I45" s="41">
        <f t="shared" si="6"/>
        <v>18.5</v>
      </c>
      <c r="J45" s="41">
        <v>1</v>
      </c>
      <c r="K45" s="41">
        <v>6</v>
      </c>
      <c r="L45" s="43">
        <v>7700</v>
      </c>
      <c r="M45" s="43">
        <v>1440</v>
      </c>
      <c r="N45" s="39">
        <v>44561</v>
      </c>
      <c r="O45" s="38" t="s">
        <v>119</v>
      </c>
      <c r="P45" s="35"/>
      <c r="Q45" s="56"/>
      <c r="R45" s="56"/>
      <c r="S45" s="56"/>
      <c r="T45" s="56"/>
      <c r="U45" s="57"/>
      <c r="V45" s="57"/>
      <c r="W45" s="57"/>
      <c r="X45" s="58"/>
      <c r="Y45" s="58"/>
      <c r="Z45" s="7"/>
      <c r="AA45" s="34"/>
      <c r="AB45" s="34"/>
    </row>
    <row r="46" spans="1:28" ht="25.35" customHeight="1">
      <c r="A46" s="37">
        <v>30</v>
      </c>
      <c r="B46" s="44" t="s">
        <v>36</v>
      </c>
      <c r="C46" s="52" t="s">
        <v>110</v>
      </c>
      <c r="D46" s="43">
        <v>181</v>
      </c>
      <c r="E46" s="41" t="s">
        <v>36</v>
      </c>
      <c r="F46" s="41" t="s">
        <v>36</v>
      </c>
      <c r="G46" s="43">
        <v>32</v>
      </c>
      <c r="H46" s="41">
        <v>1</v>
      </c>
      <c r="I46" s="41">
        <f t="shared" si="6"/>
        <v>32</v>
      </c>
      <c r="J46" s="41">
        <v>1</v>
      </c>
      <c r="K46" s="41" t="s">
        <v>36</v>
      </c>
      <c r="L46" s="43">
        <v>24461</v>
      </c>
      <c r="M46" s="43">
        <v>4337</v>
      </c>
      <c r="N46" s="39">
        <v>44323</v>
      </c>
      <c r="O46" s="38" t="s">
        <v>41</v>
      </c>
      <c r="P46" s="35"/>
      <c r="Q46" s="56"/>
      <c r="R46" s="56"/>
      <c r="S46" s="56"/>
      <c r="T46" s="56"/>
      <c r="U46" s="57"/>
      <c r="V46" s="57"/>
      <c r="W46" s="57"/>
      <c r="X46" s="58"/>
      <c r="Y46" s="58"/>
      <c r="Z46" s="7"/>
      <c r="AA46" s="34"/>
      <c r="AB46" s="34"/>
    </row>
    <row r="47" spans="1:28" ht="25.35" customHeight="1">
      <c r="A47" s="14"/>
      <c r="B47" s="14"/>
      <c r="C47" s="28" t="s">
        <v>101</v>
      </c>
      <c r="D47" s="36">
        <f>SUM(D35:D46)</f>
        <v>179756.37000000002</v>
      </c>
      <c r="E47" s="36">
        <v>143685.98000000001</v>
      </c>
      <c r="F47" s="67">
        <f t="shared" ref="F47" si="7">(D47-E47)/E47</f>
        <v>0.25103625280629338</v>
      </c>
      <c r="G47" s="36">
        <f t="shared" ref="G47" si="8">SUM(G35:G46)</f>
        <v>27641</v>
      </c>
      <c r="H47" s="36"/>
      <c r="I47" s="16"/>
      <c r="J47" s="15"/>
      <c r="K47" s="17"/>
      <c r="L47" s="18"/>
      <c r="M47" s="22"/>
      <c r="N47" s="19"/>
      <c r="O47" s="48"/>
      <c r="P47" s="35"/>
      <c r="W47" s="26"/>
      <c r="Y47" s="34"/>
      <c r="AB47" s="7"/>
    </row>
    <row r="48" spans="1:28" ht="14.1" customHeight="1">
      <c r="A48" s="12"/>
      <c r="B48" s="20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4"/>
      <c r="O48" s="11"/>
      <c r="W48" s="26"/>
      <c r="Y48" s="34"/>
      <c r="AB48" s="7"/>
    </row>
    <row r="49" spans="1:28" ht="25.35" customHeight="1">
      <c r="A49" s="37">
        <v>31</v>
      </c>
      <c r="B49" s="66">
        <v>25</v>
      </c>
      <c r="C49" s="29" t="s">
        <v>133</v>
      </c>
      <c r="D49" s="43">
        <v>142</v>
      </c>
      <c r="E49" s="41">
        <v>137</v>
      </c>
      <c r="F49" s="47">
        <f>(D49-E49)/E49</f>
        <v>3.6496350364963501E-2</v>
      </c>
      <c r="G49" s="43">
        <v>22</v>
      </c>
      <c r="H49" s="41">
        <v>1</v>
      </c>
      <c r="I49" s="41">
        <f>G49/H49</f>
        <v>22</v>
      </c>
      <c r="J49" s="41">
        <v>1</v>
      </c>
      <c r="K49" s="41" t="s">
        <v>36</v>
      </c>
      <c r="L49" s="43">
        <v>10534</v>
      </c>
      <c r="M49" s="43">
        <v>2162</v>
      </c>
      <c r="N49" s="39">
        <v>44533</v>
      </c>
      <c r="O49" s="38" t="s">
        <v>119</v>
      </c>
      <c r="P49" s="35"/>
      <c r="Q49" s="56"/>
      <c r="R49" s="56"/>
      <c r="S49" s="56"/>
      <c r="T49" s="56"/>
      <c r="U49" s="57"/>
      <c r="V49" s="57"/>
      <c r="W49" s="57"/>
      <c r="X49" s="58"/>
      <c r="Y49" s="58"/>
      <c r="AB49" s="34"/>
    </row>
    <row r="50" spans="1:28" ht="25.35" customHeight="1">
      <c r="A50" s="37">
        <v>32</v>
      </c>
      <c r="B50" s="44" t="s">
        <v>36</v>
      </c>
      <c r="C50" s="29" t="s">
        <v>158</v>
      </c>
      <c r="D50" s="43">
        <v>95</v>
      </c>
      <c r="E50" s="41" t="s">
        <v>36</v>
      </c>
      <c r="F50" s="41" t="s">
        <v>36</v>
      </c>
      <c r="G50" s="43">
        <v>27</v>
      </c>
      <c r="H50" s="41">
        <v>1</v>
      </c>
      <c r="I50" s="41">
        <f>G50/H50</f>
        <v>27</v>
      </c>
      <c r="J50" s="41">
        <v>1</v>
      </c>
      <c r="K50" s="41">
        <v>3</v>
      </c>
      <c r="L50" s="43">
        <v>2957</v>
      </c>
      <c r="M50" s="43">
        <v>609</v>
      </c>
      <c r="N50" s="39">
        <v>44568</v>
      </c>
      <c r="O50" s="38" t="s">
        <v>119</v>
      </c>
      <c r="P50" s="35"/>
      <c r="Q50" s="56"/>
      <c r="R50" s="56"/>
      <c r="S50" s="56"/>
      <c r="T50" s="56"/>
      <c r="U50" s="57"/>
      <c r="V50" s="57"/>
      <c r="W50" s="57"/>
      <c r="X50" s="58"/>
      <c r="Y50" s="34"/>
      <c r="Z50" s="7"/>
      <c r="AA50" s="34"/>
      <c r="AB50" s="58"/>
    </row>
    <row r="51" spans="1:28" ht="25.35" customHeight="1">
      <c r="A51" s="14"/>
      <c r="B51" s="14"/>
      <c r="C51" s="28" t="s">
        <v>136</v>
      </c>
      <c r="D51" s="36">
        <f>SUM(D47:D50)</f>
        <v>179993.37000000002</v>
      </c>
      <c r="E51" s="36">
        <v>143685.98000000001</v>
      </c>
      <c r="F51" s="67">
        <f t="shared" ref="F51" si="9">(D51-E51)/E51</f>
        <v>0.25268568304298034</v>
      </c>
      <c r="G51" s="36">
        <f t="shared" ref="G51" si="10">SUM(G47:G50)</f>
        <v>27690</v>
      </c>
      <c r="H51" s="36"/>
      <c r="I51" s="16"/>
      <c r="J51" s="15"/>
      <c r="K51" s="17"/>
      <c r="L51" s="18"/>
      <c r="M51" s="22"/>
      <c r="N51" s="19"/>
      <c r="O51" s="48"/>
    </row>
    <row r="52" spans="1:28" ht="23.1" customHeight="1">
      <c r="R52" s="35"/>
    </row>
    <row r="53" spans="1:28" ht="17.25" customHeight="1">
      <c r="R53" s="35"/>
    </row>
    <row r="65" spans="16:18">
      <c r="R65" s="35"/>
    </row>
    <row r="69" spans="16:18">
      <c r="P69" s="35"/>
    </row>
    <row r="73" spans="16:18" ht="12" customHeight="1"/>
  </sheetData>
  <sortState xmlns:xlrd2="http://schemas.microsoft.com/office/spreadsheetml/2017/richdata2" ref="B15:O50">
    <sortCondition descending="1" ref="D15:D5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6C17-C674-4419-A255-57AFFA659EB9}">
  <dimension ref="A1:AB65"/>
  <sheetViews>
    <sheetView topLeftCell="A7" zoomScale="60" zoomScaleNormal="60" workbookViewId="0">
      <selection activeCell="D43" sqref="D43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4.88671875" style="33" customWidth="1"/>
    <col min="26" max="26" width="12.5546875" style="33" bestFit="1" customWidth="1"/>
    <col min="27" max="27" width="8.88671875" style="33"/>
    <col min="28" max="28" width="11" style="33" customWidth="1"/>
    <col min="29" max="16384" width="8.88671875" style="33"/>
  </cols>
  <sheetData>
    <row r="1" spans="1:28" ht="19.5" customHeight="1">
      <c r="E1" s="2" t="s">
        <v>169</v>
      </c>
      <c r="F1" s="2"/>
      <c r="G1" s="2"/>
      <c r="H1" s="2"/>
      <c r="I1" s="2"/>
    </row>
    <row r="2" spans="1:28" ht="19.5" customHeight="1">
      <c r="E2" s="2" t="s">
        <v>170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163</v>
      </c>
      <c r="E6" s="4" t="s">
        <v>171</v>
      </c>
      <c r="F6" s="129"/>
      <c r="G6" s="4" t="s">
        <v>163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AB9" s="34"/>
    </row>
    <row r="10" spans="1:28">
      <c r="A10" s="132"/>
      <c r="B10" s="132"/>
      <c r="C10" s="129"/>
      <c r="D10" s="79" t="s">
        <v>164</v>
      </c>
      <c r="E10" s="79" t="s">
        <v>172</v>
      </c>
      <c r="F10" s="129"/>
      <c r="G10" s="79" t="s">
        <v>164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AB10" s="34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AB11" s="34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58"/>
      <c r="AB12" s="34"/>
    </row>
    <row r="13" spans="1:28" ht="25.35" customHeight="1">
      <c r="A13" s="37">
        <v>1</v>
      </c>
      <c r="B13" s="37">
        <v>1</v>
      </c>
      <c r="C13" s="29" t="s">
        <v>61</v>
      </c>
      <c r="D13" s="43">
        <v>23150.609999999997</v>
      </c>
      <c r="E13" s="41">
        <v>29971.040000000005</v>
      </c>
      <c r="F13" s="47">
        <f>(D13-E13)/E13</f>
        <v>-0.22756734501038359</v>
      </c>
      <c r="G13" s="43">
        <v>3086</v>
      </c>
      <c r="H13" s="41">
        <v>92</v>
      </c>
      <c r="I13" s="41">
        <f t="shared" ref="I13:I21" si="0">G13/H13</f>
        <v>33.543478260869563</v>
      </c>
      <c r="J13" s="41">
        <v>10</v>
      </c>
      <c r="K13" s="41">
        <v>5</v>
      </c>
      <c r="L13" s="43">
        <v>550309.62</v>
      </c>
      <c r="M13" s="43">
        <v>77022</v>
      </c>
      <c r="N13" s="39">
        <v>44561</v>
      </c>
      <c r="O13" s="38" t="s">
        <v>62</v>
      </c>
      <c r="P13" s="35"/>
      <c r="Q13" s="56"/>
      <c r="R13" s="74"/>
      <c r="S13" s="75"/>
      <c r="T13" s="74"/>
      <c r="U13" s="57"/>
      <c r="V13" s="57"/>
      <c r="W13" s="57"/>
      <c r="X13" s="58"/>
      <c r="Y13" s="58"/>
      <c r="Z13" s="7"/>
      <c r="AA13" s="34"/>
      <c r="AB13" s="34"/>
    </row>
    <row r="14" spans="1:28" ht="25.35" customHeight="1">
      <c r="A14" s="37">
        <v>2</v>
      </c>
      <c r="B14" s="37">
        <v>2</v>
      </c>
      <c r="C14" s="29" t="s">
        <v>109</v>
      </c>
      <c r="D14" s="43">
        <v>14767.75</v>
      </c>
      <c r="E14" s="41">
        <v>18425.05</v>
      </c>
      <c r="F14" s="47">
        <f>(D14-E14)/E14</f>
        <v>-0.19849606921012422</v>
      </c>
      <c r="G14" s="43">
        <v>2070</v>
      </c>
      <c r="H14" s="41">
        <v>56</v>
      </c>
      <c r="I14" s="41">
        <f t="shared" si="0"/>
        <v>36.964285714285715</v>
      </c>
      <c r="J14" s="41">
        <v>8</v>
      </c>
      <c r="K14" s="41">
        <v>7</v>
      </c>
      <c r="L14" s="43">
        <v>757934.94</v>
      </c>
      <c r="M14" s="43">
        <v>109708</v>
      </c>
      <c r="N14" s="39">
        <v>44547</v>
      </c>
      <c r="O14" s="38" t="s">
        <v>39</v>
      </c>
      <c r="P14" s="35"/>
      <c r="Q14" s="56"/>
      <c r="R14" s="56"/>
      <c r="S14" s="56"/>
      <c r="T14" s="74"/>
      <c r="U14" s="75"/>
      <c r="V14" s="57"/>
      <c r="W14" s="57"/>
      <c r="X14" s="58"/>
      <c r="Y14" s="58"/>
      <c r="Z14" s="7"/>
      <c r="AA14" s="34"/>
      <c r="AB14" s="34"/>
    </row>
    <row r="15" spans="1:28" ht="25.35" customHeight="1">
      <c r="A15" s="37">
        <v>3</v>
      </c>
      <c r="B15" s="37" t="s">
        <v>34</v>
      </c>
      <c r="C15" s="29" t="s">
        <v>99</v>
      </c>
      <c r="D15" s="43">
        <v>13029.74</v>
      </c>
      <c r="E15" s="41" t="s">
        <v>36</v>
      </c>
      <c r="F15" s="41" t="s">
        <v>36</v>
      </c>
      <c r="G15" s="43">
        <v>2393</v>
      </c>
      <c r="H15" s="41">
        <v>106</v>
      </c>
      <c r="I15" s="41">
        <f t="shared" si="0"/>
        <v>22.575471698113208</v>
      </c>
      <c r="J15" s="41">
        <v>19</v>
      </c>
      <c r="K15" s="41">
        <v>1</v>
      </c>
      <c r="L15" s="43">
        <v>13030</v>
      </c>
      <c r="M15" s="43">
        <v>2393</v>
      </c>
      <c r="N15" s="39">
        <v>44589</v>
      </c>
      <c r="O15" s="38" t="s">
        <v>50</v>
      </c>
      <c r="P15" s="35"/>
      <c r="Q15" s="56"/>
      <c r="R15" s="56"/>
      <c r="S15" s="56"/>
      <c r="T15" s="56"/>
      <c r="U15" s="57"/>
      <c r="V15" s="57"/>
      <c r="W15" s="57"/>
      <c r="X15" s="58"/>
      <c r="Y15" s="58"/>
      <c r="Z15" s="7"/>
      <c r="AA15" s="34"/>
      <c r="AB15" s="34"/>
    </row>
    <row r="16" spans="1:28" ht="25.35" customHeight="1">
      <c r="A16" s="37">
        <v>4</v>
      </c>
      <c r="B16" s="37">
        <v>5</v>
      </c>
      <c r="C16" s="29" t="s">
        <v>77</v>
      </c>
      <c r="D16" s="43">
        <v>11908.24</v>
      </c>
      <c r="E16" s="41">
        <v>13563.26</v>
      </c>
      <c r="F16" s="47">
        <f>(D16-E16)/E16</f>
        <v>-0.12202228667739175</v>
      </c>
      <c r="G16" s="43">
        <v>2228</v>
      </c>
      <c r="H16" s="41">
        <v>76</v>
      </c>
      <c r="I16" s="41">
        <f t="shared" si="0"/>
        <v>29.315789473684209</v>
      </c>
      <c r="J16" s="41">
        <v>12</v>
      </c>
      <c r="K16" s="41">
        <v>4</v>
      </c>
      <c r="L16" s="43">
        <v>141060</v>
      </c>
      <c r="M16" s="43">
        <v>27557</v>
      </c>
      <c r="N16" s="39">
        <v>44568</v>
      </c>
      <c r="O16" s="38" t="s">
        <v>37</v>
      </c>
      <c r="P16" s="35"/>
      <c r="Q16" s="56"/>
      <c r="R16" s="56"/>
      <c r="S16" s="56"/>
      <c r="T16" s="56"/>
      <c r="U16" s="57"/>
      <c r="V16" s="57"/>
      <c r="W16" s="57"/>
      <c r="X16" s="58"/>
      <c r="Y16" s="58"/>
      <c r="Z16" s="7"/>
      <c r="AA16" s="34"/>
      <c r="AB16" s="34"/>
    </row>
    <row r="17" spans="1:28" ht="25.35" customHeight="1">
      <c r="A17" s="37">
        <v>5</v>
      </c>
      <c r="B17" s="37">
        <v>3</v>
      </c>
      <c r="C17" s="29" t="s">
        <v>98</v>
      </c>
      <c r="D17" s="43">
        <v>11346.11</v>
      </c>
      <c r="E17" s="41">
        <v>14145.48</v>
      </c>
      <c r="F17" s="47">
        <f>(D17-E17)/E17</f>
        <v>-0.19789855133936771</v>
      </c>
      <c r="G17" s="43">
        <v>1643</v>
      </c>
      <c r="H17" s="41">
        <v>57</v>
      </c>
      <c r="I17" s="41">
        <f t="shared" si="0"/>
        <v>28.82456140350877</v>
      </c>
      <c r="J17" s="41">
        <v>14</v>
      </c>
      <c r="K17" s="41">
        <v>2</v>
      </c>
      <c r="L17" s="43">
        <v>32736</v>
      </c>
      <c r="M17" s="43">
        <v>5057</v>
      </c>
      <c r="N17" s="39">
        <v>44582</v>
      </c>
      <c r="O17" s="38" t="s">
        <v>41</v>
      </c>
      <c r="P17" s="35"/>
      <c r="Q17" s="56"/>
      <c r="R17" s="56"/>
      <c r="S17" s="56"/>
      <c r="T17" s="56"/>
      <c r="U17" s="57"/>
      <c r="V17" s="57"/>
      <c r="W17" s="57"/>
      <c r="X17" s="58"/>
      <c r="Y17" s="58"/>
      <c r="Z17" s="7"/>
      <c r="AA17" s="34"/>
      <c r="AB17" s="34"/>
    </row>
    <row r="18" spans="1:28" ht="25.35" customHeight="1">
      <c r="A18" s="37">
        <v>6</v>
      </c>
      <c r="B18" s="37">
        <v>4</v>
      </c>
      <c r="C18" s="29" t="s">
        <v>128</v>
      </c>
      <c r="D18" s="43">
        <v>10357.709999999999</v>
      </c>
      <c r="E18" s="41">
        <v>13741.79</v>
      </c>
      <c r="F18" s="47">
        <f>(D18-E18)/E18</f>
        <v>-0.24626194986242705</v>
      </c>
      <c r="G18" s="43">
        <v>1893</v>
      </c>
      <c r="H18" s="41">
        <v>84</v>
      </c>
      <c r="I18" s="41">
        <f t="shared" si="0"/>
        <v>22.535714285714285</v>
      </c>
      <c r="J18" s="41">
        <v>13</v>
      </c>
      <c r="K18" s="41">
        <v>2</v>
      </c>
      <c r="L18" s="43">
        <v>27717.95</v>
      </c>
      <c r="M18" s="43">
        <v>5084</v>
      </c>
      <c r="N18" s="39">
        <v>44582</v>
      </c>
      <c r="O18" s="38" t="s">
        <v>129</v>
      </c>
      <c r="P18" s="35"/>
      <c r="Q18" s="56"/>
      <c r="R18" s="56"/>
      <c r="S18" s="56"/>
      <c r="T18" s="56"/>
      <c r="U18" s="57"/>
      <c r="V18" s="57"/>
      <c r="W18" s="57"/>
      <c r="X18" s="58"/>
      <c r="Y18" s="58"/>
      <c r="Z18" s="7"/>
      <c r="AA18" s="34"/>
      <c r="AB18" s="34"/>
    </row>
    <row r="19" spans="1:28" ht="25.35" customHeight="1">
      <c r="A19" s="37">
        <v>7</v>
      </c>
      <c r="B19" s="37">
        <v>6</v>
      </c>
      <c r="C19" s="29" t="s">
        <v>111</v>
      </c>
      <c r="D19" s="43">
        <v>10004.049999999999</v>
      </c>
      <c r="E19" s="41">
        <v>11500.24</v>
      </c>
      <c r="F19" s="47">
        <f>(D19-E19)/E19</f>
        <v>-0.13010076311450897</v>
      </c>
      <c r="G19" s="43">
        <v>1877</v>
      </c>
      <c r="H19" s="41">
        <v>54</v>
      </c>
      <c r="I19" s="41">
        <f t="shared" si="0"/>
        <v>34.75925925925926</v>
      </c>
      <c r="J19" s="41">
        <v>10</v>
      </c>
      <c r="K19" s="41">
        <v>6</v>
      </c>
      <c r="L19" s="43">
        <v>287094</v>
      </c>
      <c r="M19" s="43">
        <v>58414</v>
      </c>
      <c r="N19" s="39">
        <v>44554</v>
      </c>
      <c r="O19" s="38" t="s">
        <v>43</v>
      </c>
      <c r="P19" s="35"/>
      <c r="Q19" s="56"/>
      <c r="R19" s="56"/>
      <c r="S19" s="56"/>
      <c r="T19" s="56"/>
      <c r="U19" s="57"/>
      <c r="V19" s="57"/>
      <c r="W19" s="57"/>
      <c r="X19" s="57"/>
      <c r="Y19" s="58"/>
      <c r="Z19" s="7"/>
      <c r="AA19" s="34"/>
      <c r="AB19" s="34"/>
    </row>
    <row r="20" spans="1:28" ht="25.35" customHeight="1">
      <c r="A20" s="37">
        <v>8</v>
      </c>
      <c r="B20" s="37" t="s">
        <v>34</v>
      </c>
      <c r="C20" s="29" t="s">
        <v>166</v>
      </c>
      <c r="D20" s="43">
        <v>8914.9</v>
      </c>
      <c r="E20" s="41" t="s">
        <v>36</v>
      </c>
      <c r="F20" s="41" t="s">
        <v>36</v>
      </c>
      <c r="G20" s="43">
        <v>1109</v>
      </c>
      <c r="H20" s="41">
        <v>69</v>
      </c>
      <c r="I20" s="41">
        <f t="shared" si="0"/>
        <v>16.072463768115941</v>
      </c>
      <c r="J20" s="41">
        <v>16</v>
      </c>
      <c r="K20" s="41">
        <v>1</v>
      </c>
      <c r="L20" s="43">
        <v>8915</v>
      </c>
      <c r="M20" s="43">
        <v>1109</v>
      </c>
      <c r="N20" s="39">
        <v>44589</v>
      </c>
      <c r="O20" s="38" t="s">
        <v>50</v>
      </c>
      <c r="P20" s="35"/>
      <c r="Q20" s="56"/>
      <c r="R20" s="56"/>
      <c r="S20" s="56"/>
      <c r="T20" s="56"/>
      <c r="U20" s="57"/>
      <c r="V20" s="57"/>
      <c r="W20" s="57"/>
      <c r="X20" s="58"/>
      <c r="Y20" s="58"/>
      <c r="Z20" s="7"/>
      <c r="AA20" s="34"/>
      <c r="AB20" s="34"/>
    </row>
    <row r="21" spans="1:28" ht="25.35" customHeight="1">
      <c r="A21" s="37">
        <v>9</v>
      </c>
      <c r="B21" s="37">
        <v>7</v>
      </c>
      <c r="C21" s="29" t="s">
        <v>165</v>
      </c>
      <c r="D21" s="43">
        <v>6834.54</v>
      </c>
      <c r="E21" s="41">
        <v>11070.49</v>
      </c>
      <c r="F21" s="47">
        <f>(D21-E21)/E21</f>
        <v>-0.38263437300426628</v>
      </c>
      <c r="G21" s="43">
        <v>911</v>
      </c>
      <c r="H21" s="41">
        <v>43</v>
      </c>
      <c r="I21" s="41">
        <f t="shared" si="0"/>
        <v>21.186046511627907</v>
      </c>
      <c r="J21" s="41">
        <v>9</v>
      </c>
      <c r="K21" s="41">
        <v>3</v>
      </c>
      <c r="L21" s="43">
        <v>62096</v>
      </c>
      <c r="M21" s="43">
        <v>8779</v>
      </c>
      <c r="N21" s="39">
        <v>44575</v>
      </c>
      <c r="O21" s="38" t="s">
        <v>37</v>
      </c>
      <c r="P21" s="35"/>
      <c r="Q21" s="56"/>
      <c r="R21" s="56"/>
      <c r="S21" s="56"/>
      <c r="T21" s="56"/>
      <c r="U21" s="57"/>
      <c r="V21" s="57"/>
      <c r="W21" s="57"/>
      <c r="X21" s="58"/>
      <c r="Y21" s="58"/>
      <c r="Z21" s="7"/>
      <c r="AA21" s="34"/>
      <c r="AB21" s="34"/>
    </row>
    <row r="22" spans="1:28" ht="25.35" customHeight="1">
      <c r="A22" s="37">
        <v>10</v>
      </c>
      <c r="B22" s="37" t="s">
        <v>34</v>
      </c>
      <c r="C22" s="29" t="s">
        <v>118</v>
      </c>
      <c r="D22" s="43">
        <v>6351.5</v>
      </c>
      <c r="E22" s="41" t="s">
        <v>36</v>
      </c>
      <c r="F22" s="41" t="s">
        <v>36</v>
      </c>
      <c r="G22" s="43">
        <v>1068</v>
      </c>
      <c r="H22" s="41">
        <v>30</v>
      </c>
      <c r="I22" s="41">
        <f>G22/H22</f>
        <v>35.6</v>
      </c>
      <c r="J22" s="41">
        <v>14</v>
      </c>
      <c r="K22" s="41">
        <v>1</v>
      </c>
      <c r="L22" s="43">
        <v>8006</v>
      </c>
      <c r="M22" s="43">
        <v>1270</v>
      </c>
      <c r="N22" s="39">
        <v>44589</v>
      </c>
      <c r="O22" s="38" t="s">
        <v>119</v>
      </c>
      <c r="P22" s="35"/>
      <c r="Q22" s="56"/>
      <c r="R22" s="56"/>
      <c r="S22" s="56"/>
      <c r="T22" s="56"/>
      <c r="U22" s="57"/>
      <c r="V22" s="57"/>
      <c r="W22" s="57"/>
      <c r="X22" s="58"/>
      <c r="Y22" s="58"/>
      <c r="Z22" s="7"/>
      <c r="AA22" s="34"/>
      <c r="AB22" s="34"/>
    </row>
    <row r="23" spans="1:28" ht="25.35" customHeight="1">
      <c r="A23" s="14"/>
      <c r="B23" s="14"/>
      <c r="C23" s="28" t="s">
        <v>53</v>
      </c>
      <c r="D23" s="36">
        <f>SUM(D13:D22)</f>
        <v>116665.15</v>
      </c>
      <c r="E23" s="36">
        <v>130306.27000000002</v>
      </c>
      <c r="F23" s="55">
        <f>(D23-E23)/E23</f>
        <v>-0.10468506235348478</v>
      </c>
      <c r="G23" s="36">
        <f>SUM(G13:G22)</f>
        <v>18278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Y23" s="34"/>
      <c r="AB23" s="7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Y24" s="34"/>
      <c r="AB24" s="7"/>
    </row>
    <row r="25" spans="1:28" ht="25.35" customHeight="1">
      <c r="A25" s="37">
        <v>11</v>
      </c>
      <c r="B25" s="37">
        <v>10</v>
      </c>
      <c r="C25" s="29" t="s">
        <v>112</v>
      </c>
      <c r="D25" s="43">
        <v>5842.06</v>
      </c>
      <c r="E25" s="41">
        <v>5877.09</v>
      </c>
      <c r="F25" s="47">
        <f t="shared" ref="F25:F35" si="1">(D25-E25)/E25</f>
        <v>-5.9604327992254236E-3</v>
      </c>
      <c r="G25" s="43">
        <v>834</v>
      </c>
      <c r="H25" s="41">
        <v>28</v>
      </c>
      <c r="I25" s="41">
        <f>G25/H25</f>
        <v>29.785714285714285</v>
      </c>
      <c r="J25" s="41">
        <v>8</v>
      </c>
      <c r="K25" s="41">
        <v>10</v>
      </c>
      <c r="L25" s="43">
        <v>622026</v>
      </c>
      <c r="M25" s="43">
        <v>89557</v>
      </c>
      <c r="N25" s="39">
        <v>44526</v>
      </c>
      <c r="O25" s="38" t="s">
        <v>43</v>
      </c>
      <c r="P25" s="35"/>
      <c r="Q25" s="56"/>
      <c r="R25" s="56"/>
      <c r="S25" s="56"/>
      <c r="T25" s="56"/>
      <c r="U25" s="57"/>
      <c r="V25" s="57"/>
      <c r="W25" s="57"/>
      <c r="X25" s="58"/>
      <c r="Y25" s="58"/>
      <c r="Z25" s="7"/>
      <c r="AA25" s="34"/>
      <c r="AB25" s="34"/>
    </row>
    <row r="26" spans="1:28" ht="25.35" customHeight="1">
      <c r="A26" s="37">
        <v>12</v>
      </c>
      <c r="B26" s="37">
        <v>8</v>
      </c>
      <c r="C26" s="29" t="s">
        <v>156</v>
      </c>
      <c r="D26" s="43">
        <v>4615.1899999999996</v>
      </c>
      <c r="E26" s="41">
        <v>6031.83</v>
      </c>
      <c r="F26" s="47">
        <f t="shared" si="1"/>
        <v>-0.23486073049140979</v>
      </c>
      <c r="G26" s="43">
        <v>909</v>
      </c>
      <c r="H26" s="41">
        <v>50</v>
      </c>
      <c r="I26" s="41">
        <f>G26/H26</f>
        <v>18.18</v>
      </c>
      <c r="J26" s="41">
        <v>14</v>
      </c>
      <c r="K26" s="41">
        <v>2</v>
      </c>
      <c r="L26" s="43">
        <v>11778.79</v>
      </c>
      <c r="M26" s="43">
        <v>2390</v>
      </c>
      <c r="N26" s="39">
        <v>44582</v>
      </c>
      <c r="O26" s="38" t="s">
        <v>48</v>
      </c>
      <c r="P26" s="35"/>
      <c r="Q26" s="56"/>
      <c r="R26" s="56"/>
      <c r="S26" s="56"/>
      <c r="T26" s="56"/>
      <c r="U26" s="57"/>
      <c r="V26" s="57"/>
      <c r="W26" s="57"/>
      <c r="X26" s="58"/>
      <c r="Y26" s="58"/>
      <c r="Z26" s="7"/>
      <c r="AA26" s="34"/>
      <c r="AB26" s="34"/>
    </row>
    <row r="27" spans="1:28" ht="25.35" customHeight="1">
      <c r="A27" s="37">
        <v>13</v>
      </c>
      <c r="B27" s="37">
        <v>9</v>
      </c>
      <c r="C27" s="29" t="s">
        <v>106</v>
      </c>
      <c r="D27" s="43">
        <v>3916</v>
      </c>
      <c r="E27" s="41">
        <v>5980</v>
      </c>
      <c r="F27" s="47">
        <f t="shared" si="1"/>
        <v>-0.34515050167224082</v>
      </c>
      <c r="G27" s="43">
        <v>569</v>
      </c>
      <c r="H27" s="41" t="s">
        <v>36</v>
      </c>
      <c r="I27" s="41" t="s">
        <v>36</v>
      </c>
      <c r="J27" s="41">
        <v>10</v>
      </c>
      <c r="K27" s="41">
        <v>3</v>
      </c>
      <c r="L27" s="43">
        <v>37520</v>
      </c>
      <c r="M27" s="43">
        <v>6295</v>
      </c>
      <c r="N27" s="39">
        <v>44575</v>
      </c>
      <c r="O27" s="38" t="s">
        <v>65</v>
      </c>
      <c r="P27" s="35"/>
      <c r="Q27" s="56"/>
      <c r="R27" s="56"/>
      <c r="S27" s="56"/>
      <c r="T27" s="56"/>
      <c r="U27" s="57"/>
      <c r="V27" s="57"/>
      <c r="W27" s="57"/>
      <c r="X27" s="58"/>
      <c r="Y27" s="58"/>
      <c r="Z27" s="7"/>
      <c r="AA27" s="34"/>
      <c r="AB27" s="34"/>
    </row>
    <row r="28" spans="1:28" ht="25.35" customHeight="1">
      <c r="A28" s="37">
        <v>14</v>
      </c>
      <c r="B28" s="37">
        <v>14</v>
      </c>
      <c r="C28" s="29" t="s">
        <v>142</v>
      </c>
      <c r="D28" s="43">
        <v>2916</v>
      </c>
      <c r="E28" s="41">
        <v>3384</v>
      </c>
      <c r="F28" s="47">
        <f t="shared" si="1"/>
        <v>-0.13829787234042554</v>
      </c>
      <c r="G28" s="43">
        <v>415</v>
      </c>
      <c r="H28" s="41" t="s">
        <v>36</v>
      </c>
      <c r="I28" s="41" t="s">
        <v>36</v>
      </c>
      <c r="J28" s="41">
        <v>4</v>
      </c>
      <c r="K28" s="41">
        <v>2</v>
      </c>
      <c r="L28" s="43">
        <v>7471</v>
      </c>
      <c r="M28" s="43">
        <v>1163</v>
      </c>
      <c r="N28" s="39">
        <v>44582</v>
      </c>
      <c r="O28" s="38" t="s">
        <v>65</v>
      </c>
      <c r="P28" s="35"/>
      <c r="Q28" s="56"/>
      <c r="R28" s="56"/>
      <c r="S28" s="56"/>
      <c r="T28" s="56"/>
      <c r="U28" s="57"/>
      <c r="V28" s="57"/>
      <c r="W28" s="57"/>
      <c r="X28" s="58"/>
      <c r="Y28" s="58"/>
      <c r="Z28" s="7"/>
      <c r="AA28" s="34"/>
      <c r="AB28" s="34"/>
    </row>
    <row r="29" spans="1:28" ht="25.35" customHeight="1">
      <c r="A29" s="37">
        <v>15</v>
      </c>
      <c r="B29" s="37">
        <v>12</v>
      </c>
      <c r="C29" s="29" t="s">
        <v>159</v>
      </c>
      <c r="D29" s="43">
        <v>1945.88</v>
      </c>
      <c r="E29" s="41">
        <v>3954.57</v>
      </c>
      <c r="F29" s="47">
        <f t="shared" si="1"/>
        <v>-0.50794144496114624</v>
      </c>
      <c r="G29" s="43">
        <v>272</v>
      </c>
      <c r="H29" s="41">
        <v>16</v>
      </c>
      <c r="I29" s="41">
        <f>G29/H29</f>
        <v>17</v>
      </c>
      <c r="J29" s="41">
        <v>4</v>
      </c>
      <c r="K29" s="41">
        <v>4</v>
      </c>
      <c r="L29" s="43">
        <v>41025</v>
      </c>
      <c r="M29" s="43">
        <v>5917</v>
      </c>
      <c r="N29" s="39">
        <v>44568</v>
      </c>
      <c r="O29" s="38" t="s">
        <v>50</v>
      </c>
      <c r="P29" s="35"/>
      <c r="Q29" s="56"/>
      <c r="R29" s="56"/>
      <c r="S29" s="56"/>
      <c r="T29" s="56"/>
      <c r="U29" s="57"/>
      <c r="V29" s="57"/>
      <c r="W29" s="57"/>
      <c r="X29" s="58"/>
      <c r="Y29" s="58"/>
      <c r="Z29" s="7"/>
      <c r="AA29" s="34"/>
      <c r="AB29" s="34"/>
    </row>
    <row r="30" spans="1:28" ht="25.35" customHeight="1">
      <c r="A30" s="37">
        <v>16</v>
      </c>
      <c r="B30" s="37">
        <v>13</v>
      </c>
      <c r="C30" s="29" t="s">
        <v>130</v>
      </c>
      <c r="D30" s="43">
        <v>1623</v>
      </c>
      <c r="E30" s="41">
        <v>3580</v>
      </c>
      <c r="F30" s="47">
        <f t="shared" si="1"/>
        <v>-0.54664804469273742</v>
      </c>
      <c r="G30" s="43">
        <v>344</v>
      </c>
      <c r="H30" s="41" t="s">
        <v>36</v>
      </c>
      <c r="I30" s="41" t="s">
        <v>36</v>
      </c>
      <c r="J30" s="41">
        <v>8</v>
      </c>
      <c r="K30" s="41">
        <v>3</v>
      </c>
      <c r="L30" s="43">
        <v>22733</v>
      </c>
      <c r="M30" s="43">
        <v>4809</v>
      </c>
      <c r="N30" s="39">
        <v>44575</v>
      </c>
      <c r="O30" s="38" t="s">
        <v>65</v>
      </c>
      <c r="P30" s="35"/>
      <c r="Q30" s="56"/>
      <c r="R30" s="56"/>
      <c r="S30" s="56"/>
      <c r="T30" s="56"/>
      <c r="U30" s="57"/>
      <c r="V30" s="57"/>
      <c r="W30" s="57"/>
      <c r="X30" s="58"/>
      <c r="Y30" s="58"/>
      <c r="Z30" s="7"/>
      <c r="AA30" s="34"/>
      <c r="AB30" s="34"/>
    </row>
    <row r="31" spans="1:28" ht="25.35" customHeight="1">
      <c r="A31" s="37">
        <v>17</v>
      </c>
      <c r="B31" s="37">
        <v>16</v>
      </c>
      <c r="C31" s="29" t="s">
        <v>167</v>
      </c>
      <c r="D31" s="43">
        <v>1301.31</v>
      </c>
      <c r="E31" s="41">
        <v>1686.08</v>
      </c>
      <c r="F31" s="47">
        <f t="shared" si="1"/>
        <v>-0.22820388119187701</v>
      </c>
      <c r="G31" s="43">
        <v>181</v>
      </c>
      <c r="H31" s="41">
        <v>5</v>
      </c>
      <c r="I31" s="41">
        <f>G31/H31</f>
        <v>36.200000000000003</v>
      </c>
      <c r="J31" s="41">
        <v>2</v>
      </c>
      <c r="K31" s="41">
        <v>6</v>
      </c>
      <c r="L31" s="43">
        <v>190810.56</v>
      </c>
      <c r="M31" s="43">
        <v>28209</v>
      </c>
      <c r="N31" s="39">
        <v>44554</v>
      </c>
      <c r="O31" s="38" t="s">
        <v>48</v>
      </c>
      <c r="P31" s="35"/>
      <c r="Q31" s="56"/>
      <c r="R31" s="56"/>
      <c r="S31" s="56"/>
      <c r="T31" s="56"/>
      <c r="U31" s="57"/>
      <c r="V31" s="57"/>
      <c r="W31" s="57"/>
      <c r="X31" s="58"/>
      <c r="Y31" s="58"/>
      <c r="Z31" s="7"/>
      <c r="AA31" s="34"/>
      <c r="AB31" s="34"/>
    </row>
    <row r="32" spans="1:28" ht="25.35" customHeight="1">
      <c r="A32" s="37">
        <v>18</v>
      </c>
      <c r="B32" s="61">
        <v>17</v>
      </c>
      <c r="C32" s="29" t="s">
        <v>54</v>
      </c>
      <c r="D32" s="43">
        <v>1207.29</v>
      </c>
      <c r="E32" s="41">
        <v>1496.51</v>
      </c>
      <c r="F32" s="47">
        <f t="shared" si="1"/>
        <v>-0.19326299189447449</v>
      </c>
      <c r="G32" s="43">
        <v>233</v>
      </c>
      <c r="H32" s="41">
        <v>5</v>
      </c>
      <c r="I32" s="41">
        <f>G32/H32</f>
        <v>46.6</v>
      </c>
      <c r="J32" s="41">
        <v>3</v>
      </c>
      <c r="K32" s="41">
        <v>10</v>
      </c>
      <c r="L32" s="43">
        <v>183755</v>
      </c>
      <c r="M32" s="43">
        <v>36736</v>
      </c>
      <c r="N32" s="39">
        <v>44526</v>
      </c>
      <c r="O32" s="38" t="s">
        <v>41</v>
      </c>
      <c r="P32" s="35"/>
      <c r="Q32" s="56"/>
      <c r="R32" s="56"/>
      <c r="S32" s="56"/>
      <c r="T32" s="56"/>
      <c r="U32" s="57"/>
      <c r="V32" s="57"/>
      <c r="W32" s="57"/>
      <c r="X32" s="58"/>
      <c r="Y32" s="34"/>
      <c r="Z32" s="7"/>
      <c r="AA32" s="34"/>
      <c r="AB32" s="58"/>
    </row>
    <row r="33" spans="1:28" ht="25.35" customHeight="1">
      <c r="A33" s="37">
        <v>19</v>
      </c>
      <c r="B33" s="61">
        <v>18</v>
      </c>
      <c r="C33" s="29" t="s">
        <v>152</v>
      </c>
      <c r="D33" s="43">
        <v>995.75</v>
      </c>
      <c r="E33" s="41">
        <v>1454.75</v>
      </c>
      <c r="F33" s="47">
        <f t="shared" si="1"/>
        <v>-0.3155181302629318</v>
      </c>
      <c r="G33" s="43">
        <v>140</v>
      </c>
      <c r="H33" s="41">
        <v>4</v>
      </c>
      <c r="I33" s="41">
        <f>G33/H33</f>
        <v>35</v>
      </c>
      <c r="J33" s="41">
        <v>2</v>
      </c>
      <c r="K33" s="41">
        <v>5</v>
      </c>
      <c r="L33" s="43">
        <v>59793</v>
      </c>
      <c r="M33" s="43">
        <v>9110</v>
      </c>
      <c r="N33" s="39">
        <v>44561</v>
      </c>
      <c r="O33" s="38" t="s">
        <v>41</v>
      </c>
      <c r="P33" s="35"/>
      <c r="Q33" s="56"/>
      <c r="R33" s="56"/>
      <c r="S33" s="56"/>
      <c r="T33" s="56"/>
      <c r="U33" s="57"/>
      <c r="V33" s="57"/>
      <c r="W33" s="57"/>
      <c r="X33" s="58"/>
      <c r="Y33" s="34"/>
      <c r="Z33" s="7"/>
      <c r="AA33" s="34"/>
      <c r="AB33" s="58"/>
    </row>
    <row r="34" spans="1:28" ht="25.35" customHeight="1">
      <c r="A34" s="37">
        <v>20</v>
      </c>
      <c r="B34" s="37" t="s">
        <v>149</v>
      </c>
      <c r="C34" s="29" t="s">
        <v>64</v>
      </c>
      <c r="D34" s="43">
        <v>722</v>
      </c>
      <c r="E34" s="41" t="s">
        <v>36</v>
      </c>
      <c r="F34" s="41" t="s">
        <v>36</v>
      </c>
      <c r="G34" s="43">
        <v>180</v>
      </c>
      <c r="H34" s="41" t="s">
        <v>36</v>
      </c>
      <c r="I34" s="41" t="s">
        <v>36</v>
      </c>
      <c r="J34" s="41">
        <v>4</v>
      </c>
      <c r="K34" s="41">
        <v>0</v>
      </c>
      <c r="L34" s="43">
        <v>722</v>
      </c>
      <c r="M34" s="43">
        <v>180</v>
      </c>
      <c r="N34" s="39" t="s">
        <v>150</v>
      </c>
      <c r="O34" s="38" t="s">
        <v>65</v>
      </c>
      <c r="P34" s="35"/>
      <c r="Q34" s="56"/>
      <c r="R34" s="56"/>
      <c r="S34" s="56"/>
      <c r="T34" s="56"/>
      <c r="U34" s="57"/>
      <c r="V34" s="57"/>
      <c r="W34" s="57"/>
      <c r="X34" s="7"/>
      <c r="Y34" s="58"/>
      <c r="Z34" s="34"/>
      <c r="AA34" s="58"/>
      <c r="AB34" s="34"/>
    </row>
    <row r="35" spans="1:28" ht="25.35" customHeight="1">
      <c r="A35" s="14"/>
      <c r="B35" s="14"/>
      <c r="C35" s="28" t="s">
        <v>69</v>
      </c>
      <c r="D35" s="36">
        <f>SUM(D23:D34)</f>
        <v>141749.63</v>
      </c>
      <c r="E35" s="36">
        <v>155258.80000000002</v>
      </c>
      <c r="F35" s="55">
        <f t="shared" si="1"/>
        <v>-8.7010655756710797E-2</v>
      </c>
      <c r="G35" s="36">
        <f>SUM(G23:G34)</f>
        <v>22355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Y35" s="34"/>
      <c r="AB35" s="7"/>
    </row>
    <row r="36" spans="1:28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Y36" s="34"/>
      <c r="AB36" s="7"/>
    </row>
    <row r="37" spans="1:28" ht="25.35" customHeight="1">
      <c r="A37" s="37">
        <v>21</v>
      </c>
      <c r="B37" s="61">
        <v>11</v>
      </c>
      <c r="C37" s="29" t="s">
        <v>154</v>
      </c>
      <c r="D37" s="43">
        <v>618.35</v>
      </c>
      <c r="E37" s="41">
        <v>5799.05</v>
      </c>
      <c r="F37" s="47">
        <f>(D37-E37)/E37</f>
        <v>-0.8933704658521654</v>
      </c>
      <c r="G37" s="43">
        <v>105</v>
      </c>
      <c r="H37" s="41">
        <v>12</v>
      </c>
      <c r="I37" s="41">
        <f t="shared" ref="I37:I42" si="2">G37/H37</f>
        <v>8.75</v>
      </c>
      <c r="J37" s="41">
        <v>6</v>
      </c>
      <c r="K37" s="41">
        <v>2</v>
      </c>
      <c r="L37" s="43">
        <v>8080.83</v>
      </c>
      <c r="M37" s="43">
        <v>1236</v>
      </c>
      <c r="N37" s="39">
        <v>44582</v>
      </c>
      <c r="O37" s="38" t="s">
        <v>68</v>
      </c>
      <c r="P37" s="35"/>
      <c r="Q37" s="56"/>
      <c r="R37" s="56"/>
      <c r="S37" s="56"/>
      <c r="T37" s="56"/>
      <c r="U37" s="57"/>
      <c r="V37" s="57"/>
      <c r="W37" s="57"/>
      <c r="X37" s="58"/>
      <c r="Y37" s="7"/>
      <c r="Z37" s="34"/>
      <c r="AA37" s="58"/>
      <c r="AB37" s="34"/>
    </row>
    <row r="38" spans="1:28" ht="25.35" customHeight="1">
      <c r="A38" s="37">
        <v>22</v>
      </c>
      <c r="B38" s="37">
        <v>19</v>
      </c>
      <c r="C38" s="29" t="s">
        <v>173</v>
      </c>
      <c r="D38" s="43">
        <v>600</v>
      </c>
      <c r="E38" s="43">
        <v>1005</v>
      </c>
      <c r="F38" s="47">
        <f>(D38-E38)/E38</f>
        <v>-0.40298507462686567</v>
      </c>
      <c r="G38" s="43">
        <v>101</v>
      </c>
      <c r="H38" s="41">
        <v>3</v>
      </c>
      <c r="I38" s="41">
        <f t="shared" si="2"/>
        <v>33.666666666666664</v>
      </c>
      <c r="J38" s="41">
        <v>2</v>
      </c>
      <c r="K38" s="41">
        <v>20</v>
      </c>
      <c r="L38" s="43">
        <v>153668</v>
      </c>
      <c r="M38" s="43">
        <v>27166</v>
      </c>
      <c r="N38" s="39">
        <v>44456</v>
      </c>
      <c r="O38" s="38" t="s">
        <v>57</v>
      </c>
      <c r="P38" s="35"/>
      <c r="Q38" s="56"/>
      <c r="R38" s="56"/>
      <c r="S38" s="56"/>
      <c r="T38" s="56"/>
      <c r="U38" s="57"/>
      <c r="V38" s="57"/>
      <c r="W38" s="57"/>
      <c r="X38" s="58"/>
      <c r="Y38" s="34"/>
      <c r="Z38" s="34"/>
      <c r="AA38" s="34"/>
      <c r="AB38" s="34"/>
    </row>
    <row r="39" spans="1:28" ht="25.35" customHeight="1">
      <c r="A39" s="37">
        <v>23</v>
      </c>
      <c r="B39" s="44" t="s">
        <v>36</v>
      </c>
      <c r="C39" s="29" t="s">
        <v>155</v>
      </c>
      <c r="D39" s="43">
        <v>313</v>
      </c>
      <c r="E39" s="41" t="s">
        <v>36</v>
      </c>
      <c r="F39" s="41" t="s">
        <v>36</v>
      </c>
      <c r="G39" s="43">
        <v>55</v>
      </c>
      <c r="H39" s="41">
        <v>6</v>
      </c>
      <c r="I39" s="41">
        <f t="shared" si="2"/>
        <v>9.1666666666666661</v>
      </c>
      <c r="J39" s="41">
        <v>3</v>
      </c>
      <c r="K39" s="41">
        <v>4</v>
      </c>
      <c r="L39" s="43">
        <v>1176.9000000000001</v>
      </c>
      <c r="M39" s="43">
        <v>202</v>
      </c>
      <c r="N39" s="39">
        <v>44568</v>
      </c>
      <c r="O39" s="38" t="s">
        <v>91</v>
      </c>
      <c r="P39" s="35"/>
      <c r="Q39" s="56"/>
      <c r="R39" s="56"/>
      <c r="S39" s="56"/>
      <c r="T39" s="56"/>
      <c r="U39" s="57"/>
      <c r="V39" s="57"/>
      <c r="W39" s="57"/>
      <c r="X39" s="58"/>
      <c r="Y39" s="58"/>
      <c r="Z39" s="7"/>
      <c r="AA39" s="34"/>
      <c r="AB39" s="34"/>
    </row>
    <row r="40" spans="1:28" ht="25.35" customHeight="1">
      <c r="A40" s="37">
        <v>24</v>
      </c>
      <c r="B40" s="44" t="s">
        <v>36</v>
      </c>
      <c r="C40" s="29" t="s">
        <v>134</v>
      </c>
      <c r="D40" s="43">
        <v>194</v>
      </c>
      <c r="E40" s="41" t="s">
        <v>36</v>
      </c>
      <c r="F40" s="41" t="s">
        <v>36</v>
      </c>
      <c r="G40" s="43">
        <v>30</v>
      </c>
      <c r="H40" s="41">
        <v>2</v>
      </c>
      <c r="I40" s="41">
        <f t="shared" si="2"/>
        <v>15</v>
      </c>
      <c r="J40" s="41">
        <v>1</v>
      </c>
      <c r="K40" s="41">
        <v>5</v>
      </c>
      <c r="L40" s="43">
        <v>7397</v>
      </c>
      <c r="M40" s="43">
        <v>1395</v>
      </c>
      <c r="N40" s="39">
        <v>44561</v>
      </c>
      <c r="O40" s="38" t="s">
        <v>119</v>
      </c>
      <c r="P40" s="35"/>
      <c r="Q40" s="56"/>
      <c r="R40" s="56"/>
      <c r="S40" s="56"/>
      <c r="T40" s="56"/>
      <c r="U40" s="57"/>
      <c r="V40" s="57"/>
      <c r="W40" s="57"/>
      <c r="X40" s="58"/>
      <c r="Y40" s="58"/>
      <c r="Z40" s="7"/>
      <c r="AA40" s="34"/>
      <c r="AB40" s="34"/>
    </row>
    <row r="41" spans="1:28" ht="25.35" customHeight="1">
      <c r="A41" s="37">
        <v>25</v>
      </c>
      <c r="B41" s="44" t="s">
        <v>36</v>
      </c>
      <c r="C41" s="29" t="s">
        <v>133</v>
      </c>
      <c r="D41" s="43">
        <v>137</v>
      </c>
      <c r="E41" s="41" t="s">
        <v>36</v>
      </c>
      <c r="F41" s="41" t="s">
        <v>36</v>
      </c>
      <c r="G41" s="43">
        <v>27</v>
      </c>
      <c r="H41" s="41">
        <v>2</v>
      </c>
      <c r="I41" s="41">
        <f t="shared" si="2"/>
        <v>13.5</v>
      </c>
      <c r="J41" s="41">
        <v>1</v>
      </c>
      <c r="K41" s="41" t="s">
        <v>36</v>
      </c>
      <c r="L41" s="43">
        <v>10205</v>
      </c>
      <c r="M41" s="43">
        <v>2108</v>
      </c>
      <c r="N41" s="39">
        <v>44533</v>
      </c>
      <c r="O41" s="38" t="s">
        <v>119</v>
      </c>
      <c r="P41" s="35"/>
      <c r="Q41" s="56"/>
      <c r="R41" s="56"/>
      <c r="S41" s="56"/>
      <c r="T41" s="56"/>
      <c r="U41" s="57"/>
      <c r="V41" s="57"/>
      <c r="W41" s="57"/>
      <c r="X41" s="58"/>
      <c r="Y41" s="58"/>
      <c r="AB41" s="34"/>
    </row>
    <row r="42" spans="1:28" ht="25.35" customHeight="1">
      <c r="A42" s="37">
        <v>26</v>
      </c>
      <c r="B42" s="37">
        <v>23</v>
      </c>
      <c r="C42" s="29" t="s">
        <v>100</v>
      </c>
      <c r="D42" s="43">
        <v>74</v>
      </c>
      <c r="E42" s="41">
        <v>86.1</v>
      </c>
      <c r="F42" s="47">
        <f>(D42-E42)/E42</f>
        <v>-0.14053426248548195</v>
      </c>
      <c r="G42" s="43">
        <v>12</v>
      </c>
      <c r="H42" s="41">
        <v>1</v>
      </c>
      <c r="I42" s="41">
        <f t="shared" si="2"/>
        <v>12</v>
      </c>
      <c r="J42" s="41">
        <v>1</v>
      </c>
      <c r="K42" s="41" t="s">
        <v>36</v>
      </c>
      <c r="L42" s="43">
        <v>10478.41</v>
      </c>
      <c r="M42" s="43">
        <v>1871</v>
      </c>
      <c r="N42" s="39">
        <v>44533</v>
      </c>
      <c r="O42" s="38" t="s">
        <v>68</v>
      </c>
      <c r="P42" s="35"/>
      <c r="Q42" s="56"/>
      <c r="R42" s="56"/>
      <c r="S42" s="56"/>
      <c r="T42" s="56"/>
      <c r="U42" s="57"/>
      <c r="V42" s="57"/>
      <c r="W42" s="57"/>
      <c r="X42" s="58"/>
      <c r="Y42" s="34"/>
      <c r="Z42" s="7"/>
      <c r="AA42" s="34"/>
      <c r="AB42" s="58"/>
    </row>
    <row r="43" spans="1:28" ht="25.35" customHeight="1">
      <c r="A43" s="14"/>
      <c r="B43" s="14"/>
      <c r="C43" s="28" t="s">
        <v>174</v>
      </c>
      <c r="D43" s="36">
        <f>SUM(D35:D42)</f>
        <v>143685.98000000001</v>
      </c>
      <c r="E43" s="36">
        <v>155890.90000000002</v>
      </c>
      <c r="F43" s="55">
        <f>(D43-E43)/E43</f>
        <v>-7.8291420474190673E-2</v>
      </c>
      <c r="G43" s="36">
        <f t="shared" ref="G43" si="3">SUM(G35:G42)</f>
        <v>22685</v>
      </c>
      <c r="H43" s="36"/>
      <c r="I43" s="16"/>
      <c r="J43" s="15"/>
      <c r="K43" s="17"/>
      <c r="L43" s="18"/>
      <c r="M43" s="22"/>
      <c r="N43" s="19"/>
      <c r="O43" s="48"/>
    </row>
    <row r="44" spans="1:28" ht="23.1" customHeight="1">
      <c r="R44" s="35"/>
    </row>
    <row r="45" spans="1:28" ht="17.25" customHeight="1">
      <c r="R45" s="35"/>
    </row>
    <row r="57" spans="16:18">
      <c r="R57" s="35"/>
    </row>
    <row r="61" spans="16:18">
      <c r="P61" s="35"/>
    </row>
    <row r="65" ht="12" customHeight="1"/>
  </sheetData>
  <sortState xmlns:xlrd2="http://schemas.microsoft.com/office/spreadsheetml/2017/richdata2" ref="B13:O42">
    <sortCondition descending="1" ref="D13:D42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703A-A3F9-4F01-9871-83AA2C4836A1}">
  <dimension ref="A1:AB65"/>
  <sheetViews>
    <sheetView topLeftCell="A19" zoomScale="60" zoomScaleNormal="60" workbookViewId="0">
      <selection activeCell="A37" sqref="A37:XFD37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2.5546875" style="33" bestFit="1" customWidth="1"/>
    <col min="26" max="26" width="14.88671875" style="33" customWidth="1"/>
    <col min="27" max="27" width="11" style="33" customWidth="1"/>
    <col min="28" max="16384" width="8.88671875" style="33"/>
  </cols>
  <sheetData>
    <row r="1" spans="1:28" ht="19.5" customHeight="1">
      <c r="E1" s="2" t="s">
        <v>175</v>
      </c>
      <c r="F1" s="2"/>
      <c r="G1" s="2"/>
      <c r="H1" s="2"/>
      <c r="I1" s="2"/>
    </row>
    <row r="2" spans="1:28" ht="19.5" customHeight="1">
      <c r="E2" s="2" t="s">
        <v>176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171</v>
      </c>
      <c r="E6" s="4" t="s">
        <v>177</v>
      </c>
      <c r="F6" s="129"/>
      <c r="G6" s="4" t="s">
        <v>171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  <c r="AA9" s="34"/>
    </row>
    <row r="10" spans="1:28">
      <c r="A10" s="132"/>
      <c r="B10" s="132"/>
      <c r="C10" s="129"/>
      <c r="D10" s="79" t="s">
        <v>172</v>
      </c>
      <c r="E10" s="79" t="s">
        <v>178</v>
      </c>
      <c r="F10" s="129"/>
      <c r="G10" s="79" t="s">
        <v>172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  <c r="AA10" s="34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  <c r="AA11" s="34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Z12" s="58"/>
      <c r="AA12" s="34"/>
    </row>
    <row r="13" spans="1:28" ht="25.35" customHeight="1">
      <c r="A13" s="37">
        <v>1</v>
      </c>
      <c r="B13" s="37">
        <v>1</v>
      </c>
      <c r="C13" s="29" t="s">
        <v>61</v>
      </c>
      <c r="D13" s="43">
        <v>29971.040000000005</v>
      </c>
      <c r="E13" s="41">
        <v>74541.350000000006</v>
      </c>
      <c r="F13" s="47">
        <f>(D13-E13)/E13</f>
        <v>-0.59792732490087708</v>
      </c>
      <c r="G13" s="43">
        <v>3762</v>
      </c>
      <c r="H13" s="41">
        <v>103</v>
      </c>
      <c r="I13" s="41">
        <f t="shared" ref="I13:I20" si="0">G13/H13</f>
        <v>36.524271844660191</v>
      </c>
      <c r="J13" s="41">
        <v>14</v>
      </c>
      <c r="K13" s="41">
        <v>4</v>
      </c>
      <c r="L13" s="43">
        <v>512391.7</v>
      </c>
      <c r="M13" s="43">
        <v>71679</v>
      </c>
      <c r="N13" s="39">
        <v>44561</v>
      </c>
      <c r="O13" s="38" t="s">
        <v>62</v>
      </c>
      <c r="P13" s="35"/>
      <c r="Q13" s="56"/>
      <c r="R13" s="74"/>
      <c r="S13" s="75"/>
      <c r="T13" s="74"/>
      <c r="U13" s="57"/>
      <c r="V13" s="57"/>
      <c r="W13" s="57"/>
      <c r="X13" s="58"/>
      <c r="Y13" s="7"/>
      <c r="Z13" s="58"/>
      <c r="AA13" s="34"/>
      <c r="AB13" s="34"/>
    </row>
    <row r="14" spans="1:28" ht="25.35" customHeight="1">
      <c r="A14" s="37">
        <v>2</v>
      </c>
      <c r="B14" s="37">
        <v>2</v>
      </c>
      <c r="C14" s="29" t="s">
        <v>109</v>
      </c>
      <c r="D14" s="43">
        <v>18425.05</v>
      </c>
      <c r="E14" s="41">
        <v>38007.14</v>
      </c>
      <c r="F14" s="47">
        <f>(D14-E14)/E14</f>
        <v>-0.51522135051466644</v>
      </c>
      <c r="G14" s="43">
        <v>2602</v>
      </c>
      <c r="H14" s="41">
        <v>66</v>
      </c>
      <c r="I14" s="41">
        <f t="shared" si="0"/>
        <v>39.424242424242422</v>
      </c>
      <c r="J14" s="41">
        <v>8</v>
      </c>
      <c r="K14" s="41">
        <v>6</v>
      </c>
      <c r="L14" s="43">
        <v>736750.19</v>
      </c>
      <c r="M14" s="43">
        <v>106518</v>
      </c>
      <c r="N14" s="39">
        <v>44547</v>
      </c>
      <c r="O14" s="38" t="s">
        <v>39</v>
      </c>
      <c r="P14" s="35"/>
      <c r="Q14" s="56"/>
      <c r="R14" s="56"/>
      <c r="S14" s="56"/>
      <c r="T14" s="56"/>
      <c r="U14" s="57"/>
      <c r="V14" s="57"/>
      <c r="W14" s="57"/>
      <c r="X14" s="58"/>
      <c r="Y14" s="7"/>
      <c r="Z14" s="58"/>
      <c r="AA14" s="34"/>
      <c r="AB14" s="34"/>
    </row>
    <row r="15" spans="1:28" ht="25.35" customHeight="1">
      <c r="A15" s="37">
        <v>3</v>
      </c>
      <c r="B15" s="37" t="s">
        <v>34</v>
      </c>
      <c r="C15" s="29" t="s">
        <v>98</v>
      </c>
      <c r="D15" s="43">
        <v>14145.48</v>
      </c>
      <c r="E15" s="41" t="s">
        <v>36</v>
      </c>
      <c r="F15" s="41" t="s">
        <v>36</v>
      </c>
      <c r="G15" s="43">
        <v>2126</v>
      </c>
      <c r="H15" s="41">
        <v>75</v>
      </c>
      <c r="I15" s="41">
        <f t="shared" si="0"/>
        <v>28.346666666666668</v>
      </c>
      <c r="J15" s="41">
        <v>17</v>
      </c>
      <c r="K15" s="41">
        <v>1</v>
      </c>
      <c r="L15" s="43">
        <v>14334</v>
      </c>
      <c r="M15" s="43">
        <v>2154</v>
      </c>
      <c r="N15" s="39">
        <v>44582</v>
      </c>
      <c r="O15" s="38" t="s">
        <v>41</v>
      </c>
      <c r="P15" s="35"/>
      <c r="Q15" s="56"/>
      <c r="R15" s="56"/>
      <c r="S15" s="56"/>
      <c r="T15" s="56"/>
      <c r="U15" s="57"/>
      <c r="V15" s="57"/>
      <c r="W15" s="57"/>
      <c r="X15" s="58"/>
      <c r="Y15" s="7"/>
      <c r="Z15" s="58"/>
      <c r="AA15" s="34"/>
      <c r="AB15" s="34"/>
    </row>
    <row r="16" spans="1:28" ht="25.35" customHeight="1">
      <c r="A16" s="37">
        <v>4</v>
      </c>
      <c r="B16" s="37" t="s">
        <v>34</v>
      </c>
      <c r="C16" s="29" t="s">
        <v>128</v>
      </c>
      <c r="D16" s="43">
        <v>13741.79</v>
      </c>
      <c r="E16" s="41" t="s">
        <v>36</v>
      </c>
      <c r="F16" s="41" t="s">
        <v>36</v>
      </c>
      <c r="G16" s="43">
        <v>2392</v>
      </c>
      <c r="H16" s="41">
        <v>115</v>
      </c>
      <c r="I16" s="41">
        <f t="shared" si="0"/>
        <v>20.8</v>
      </c>
      <c r="J16" s="41">
        <v>15</v>
      </c>
      <c r="K16" s="41">
        <v>1</v>
      </c>
      <c r="L16" s="43">
        <v>13741.79</v>
      </c>
      <c r="M16" s="43">
        <v>2392</v>
      </c>
      <c r="N16" s="39">
        <v>44582</v>
      </c>
      <c r="O16" s="38" t="s">
        <v>129</v>
      </c>
      <c r="P16" s="35"/>
      <c r="Q16" s="56"/>
      <c r="R16" s="56"/>
      <c r="S16" s="56"/>
      <c r="T16" s="56"/>
      <c r="U16" s="57"/>
      <c r="V16" s="57"/>
      <c r="W16" s="57"/>
      <c r="X16" s="58"/>
      <c r="Y16" s="7"/>
      <c r="Z16" s="58"/>
      <c r="AA16" s="34"/>
      <c r="AB16" s="34"/>
    </row>
    <row r="17" spans="1:28" ht="25.35" customHeight="1">
      <c r="A17" s="37">
        <v>5</v>
      </c>
      <c r="B17" s="37">
        <v>3</v>
      </c>
      <c r="C17" s="29" t="s">
        <v>77</v>
      </c>
      <c r="D17" s="43">
        <v>13563.26</v>
      </c>
      <c r="E17" s="41">
        <v>37403.919999999998</v>
      </c>
      <c r="F17" s="47">
        <f>(D17-E17)/E17</f>
        <v>-0.63738399611591501</v>
      </c>
      <c r="G17" s="43">
        <v>2516</v>
      </c>
      <c r="H17" s="41">
        <v>83</v>
      </c>
      <c r="I17" s="41">
        <f t="shared" si="0"/>
        <v>30.313253012048193</v>
      </c>
      <c r="J17" s="41">
        <v>14</v>
      </c>
      <c r="K17" s="41">
        <v>3</v>
      </c>
      <c r="L17" s="43">
        <v>127392</v>
      </c>
      <c r="M17" s="43">
        <v>24928</v>
      </c>
      <c r="N17" s="39">
        <v>44568</v>
      </c>
      <c r="O17" s="38" t="s">
        <v>37</v>
      </c>
      <c r="P17" s="35"/>
      <c r="Q17" s="56"/>
      <c r="R17" s="56"/>
      <c r="S17" s="56"/>
      <c r="T17" s="56"/>
      <c r="U17" s="57"/>
      <c r="V17" s="57"/>
      <c r="W17" s="57"/>
      <c r="X17" s="58"/>
      <c r="Y17" s="7"/>
      <c r="Z17" s="58"/>
      <c r="AA17" s="34"/>
      <c r="AB17" s="34"/>
    </row>
    <row r="18" spans="1:28" ht="25.35" customHeight="1">
      <c r="A18" s="37">
        <v>6</v>
      </c>
      <c r="B18" s="37">
        <v>5</v>
      </c>
      <c r="C18" s="29" t="s">
        <v>111</v>
      </c>
      <c r="D18" s="43">
        <v>11500.24</v>
      </c>
      <c r="E18" s="41">
        <v>23491.27</v>
      </c>
      <c r="F18" s="47">
        <f>(D18-E18)/E18</f>
        <v>-0.51044622108553517</v>
      </c>
      <c r="G18" s="43">
        <v>2103</v>
      </c>
      <c r="H18" s="41">
        <v>56</v>
      </c>
      <c r="I18" s="41">
        <f t="shared" si="0"/>
        <v>37.553571428571431</v>
      </c>
      <c r="J18" s="41">
        <v>9</v>
      </c>
      <c r="K18" s="41">
        <v>5</v>
      </c>
      <c r="L18" s="43">
        <v>275509</v>
      </c>
      <c r="M18" s="43">
        <v>56149</v>
      </c>
      <c r="N18" s="39">
        <v>44554</v>
      </c>
      <c r="O18" s="38" t="s">
        <v>43</v>
      </c>
      <c r="P18" s="35"/>
      <c r="Q18" s="56"/>
      <c r="R18" s="56"/>
      <c r="S18" s="56"/>
      <c r="T18" s="56"/>
      <c r="U18" s="57"/>
      <c r="V18" s="57"/>
      <c r="W18" s="57"/>
      <c r="X18" s="58"/>
      <c r="Y18" s="7"/>
      <c r="Z18" s="58"/>
      <c r="AA18" s="34"/>
      <c r="AB18" s="34"/>
    </row>
    <row r="19" spans="1:28" ht="25.35" customHeight="1">
      <c r="A19" s="37">
        <v>7</v>
      </c>
      <c r="B19" s="37">
        <v>4</v>
      </c>
      <c r="C19" s="29" t="s">
        <v>165</v>
      </c>
      <c r="D19" s="43">
        <v>11070.49</v>
      </c>
      <c r="E19" s="41">
        <v>30087.33</v>
      </c>
      <c r="F19" s="47">
        <f>(D19-E19)/E19</f>
        <v>-0.63205475527406396</v>
      </c>
      <c r="G19" s="43">
        <v>1525</v>
      </c>
      <c r="H19" s="41">
        <v>54</v>
      </c>
      <c r="I19" s="41">
        <f t="shared" si="0"/>
        <v>28.24074074074074</v>
      </c>
      <c r="J19" s="41">
        <v>10</v>
      </c>
      <c r="K19" s="41">
        <v>2</v>
      </c>
      <c r="L19" s="43">
        <v>50292</v>
      </c>
      <c r="M19" s="43">
        <v>7067</v>
      </c>
      <c r="N19" s="39">
        <v>44575</v>
      </c>
      <c r="O19" s="38" t="s">
        <v>37</v>
      </c>
      <c r="P19" s="35"/>
      <c r="Q19" s="56"/>
      <c r="R19" s="56"/>
      <c r="S19" s="56"/>
      <c r="T19" s="56"/>
      <c r="U19" s="57"/>
      <c r="V19" s="57"/>
      <c r="W19" s="57"/>
      <c r="X19" s="58"/>
      <c r="Y19" s="7"/>
      <c r="Z19" s="58"/>
      <c r="AA19" s="34"/>
      <c r="AB19" s="34"/>
    </row>
    <row r="20" spans="1:28" ht="25.35" customHeight="1">
      <c r="A20" s="37">
        <v>8</v>
      </c>
      <c r="B20" s="37" t="s">
        <v>34</v>
      </c>
      <c r="C20" s="29" t="s">
        <v>156</v>
      </c>
      <c r="D20" s="43">
        <v>6031.83</v>
      </c>
      <c r="E20" s="41" t="s">
        <v>36</v>
      </c>
      <c r="F20" s="41" t="s">
        <v>36</v>
      </c>
      <c r="G20" s="43">
        <v>1207</v>
      </c>
      <c r="H20" s="41">
        <v>88</v>
      </c>
      <c r="I20" s="41">
        <f t="shared" si="0"/>
        <v>13.715909090909092</v>
      </c>
      <c r="J20" s="41">
        <v>14</v>
      </c>
      <c r="K20" s="41">
        <v>1</v>
      </c>
      <c r="L20" s="43">
        <v>6031.83</v>
      </c>
      <c r="M20" s="43">
        <v>1207</v>
      </c>
      <c r="N20" s="39">
        <v>44582</v>
      </c>
      <c r="O20" s="38" t="s">
        <v>48</v>
      </c>
      <c r="P20" s="35"/>
      <c r="Q20" s="56"/>
      <c r="R20" s="56"/>
      <c r="S20" s="56"/>
      <c r="T20" s="56"/>
      <c r="U20" s="57"/>
      <c r="V20" s="57"/>
      <c r="W20" s="57"/>
      <c r="X20" s="58"/>
      <c r="Y20" s="7"/>
      <c r="Z20" s="58"/>
      <c r="AA20" s="34"/>
      <c r="AB20" s="34"/>
    </row>
    <row r="21" spans="1:28" ht="25.35" customHeight="1">
      <c r="A21" s="37">
        <v>9</v>
      </c>
      <c r="B21" s="37">
        <v>8</v>
      </c>
      <c r="C21" s="29" t="s">
        <v>106</v>
      </c>
      <c r="D21" s="43">
        <v>5980</v>
      </c>
      <c r="E21" s="41">
        <v>13561</v>
      </c>
      <c r="F21" s="47">
        <f>(D21-E21)/E21</f>
        <v>-0.55902957009070131</v>
      </c>
      <c r="G21" s="43">
        <v>1061</v>
      </c>
      <c r="H21" s="41" t="s">
        <v>36</v>
      </c>
      <c r="I21" s="41" t="s">
        <v>36</v>
      </c>
      <c r="J21" s="41">
        <v>12</v>
      </c>
      <c r="K21" s="41">
        <v>2</v>
      </c>
      <c r="L21" s="43">
        <v>30231</v>
      </c>
      <c r="M21" s="43">
        <v>5075</v>
      </c>
      <c r="N21" s="39">
        <v>44575</v>
      </c>
      <c r="O21" s="38" t="s">
        <v>65</v>
      </c>
      <c r="P21" s="35"/>
      <c r="Q21" s="56"/>
      <c r="R21" s="56"/>
      <c r="S21" s="56"/>
      <c r="T21" s="56"/>
      <c r="U21" s="57"/>
      <c r="V21" s="57"/>
      <c r="W21" s="57"/>
      <c r="X21" s="58"/>
      <c r="Y21" s="7"/>
      <c r="Z21" s="58"/>
      <c r="AA21" s="34"/>
      <c r="AB21" s="34"/>
    </row>
    <row r="22" spans="1:28" ht="25.35" customHeight="1">
      <c r="A22" s="37">
        <v>10</v>
      </c>
      <c r="B22" s="37">
        <v>7</v>
      </c>
      <c r="C22" s="29" t="s">
        <v>112</v>
      </c>
      <c r="D22" s="43">
        <v>5877.09</v>
      </c>
      <c r="E22" s="41">
        <v>14304.11</v>
      </c>
      <c r="F22" s="47">
        <f>(D22-E22)/E22</f>
        <v>-0.58913277372727135</v>
      </c>
      <c r="G22" s="43">
        <v>842</v>
      </c>
      <c r="H22" s="41">
        <v>24</v>
      </c>
      <c r="I22" s="41">
        <f>G22/H22</f>
        <v>35.083333333333336</v>
      </c>
      <c r="J22" s="41">
        <v>8</v>
      </c>
      <c r="K22" s="41">
        <v>9</v>
      </c>
      <c r="L22" s="43">
        <v>613610</v>
      </c>
      <c r="M22" s="43">
        <v>88304</v>
      </c>
      <c r="N22" s="39">
        <v>44526</v>
      </c>
      <c r="O22" s="38" t="s">
        <v>43</v>
      </c>
      <c r="P22" s="35"/>
      <c r="Q22" s="56"/>
      <c r="R22" s="56"/>
      <c r="S22" s="56"/>
      <c r="T22" s="56"/>
      <c r="U22" s="57"/>
      <c r="V22" s="57"/>
      <c r="W22" s="57"/>
      <c r="X22" s="58"/>
      <c r="Y22" s="7"/>
      <c r="Z22" s="58"/>
      <c r="AA22" s="34"/>
      <c r="AB22" s="34"/>
    </row>
    <row r="23" spans="1:28" ht="25.35" customHeight="1">
      <c r="A23" s="14"/>
      <c r="B23" s="14"/>
      <c r="C23" s="28" t="s">
        <v>53</v>
      </c>
      <c r="D23" s="36">
        <f>SUM(D13:D22)</f>
        <v>130306.27000000002</v>
      </c>
      <c r="E23" s="36">
        <v>264227.20999999996</v>
      </c>
      <c r="F23" s="67">
        <f>(D23-E23)/E23</f>
        <v>-0.50684007903652306</v>
      </c>
      <c r="G23" s="36">
        <f>SUM(G13:G22)</f>
        <v>20136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Z23" s="34"/>
      <c r="AA23" s="7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Z24" s="34"/>
      <c r="AA24" s="7"/>
    </row>
    <row r="25" spans="1:28" ht="25.35" customHeight="1">
      <c r="A25" s="37">
        <v>11</v>
      </c>
      <c r="B25" s="37" t="s">
        <v>34</v>
      </c>
      <c r="C25" s="29" t="s">
        <v>154</v>
      </c>
      <c r="D25" s="43">
        <v>5799.05</v>
      </c>
      <c r="E25" s="41" t="s">
        <v>36</v>
      </c>
      <c r="F25" s="41" t="s">
        <v>36</v>
      </c>
      <c r="G25" s="43">
        <v>795</v>
      </c>
      <c r="H25" s="41">
        <v>52</v>
      </c>
      <c r="I25" s="41">
        <f>G25/H25</f>
        <v>15.288461538461538</v>
      </c>
      <c r="J25" s="41">
        <v>17</v>
      </c>
      <c r="K25" s="41">
        <v>1</v>
      </c>
      <c r="L25" s="43">
        <v>5799.05</v>
      </c>
      <c r="M25" s="43">
        <v>795</v>
      </c>
      <c r="N25" s="39">
        <v>44582</v>
      </c>
      <c r="O25" s="38" t="s">
        <v>68</v>
      </c>
      <c r="P25" s="35"/>
      <c r="Q25" s="56"/>
      <c r="R25" s="56"/>
      <c r="S25" s="56"/>
      <c r="T25" s="56"/>
      <c r="U25" s="57"/>
      <c r="V25" s="57"/>
      <c r="W25" s="57"/>
      <c r="X25" s="58"/>
      <c r="Y25" s="7"/>
      <c r="Z25" s="58"/>
      <c r="AA25" s="34"/>
      <c r="AB25" s="34"/>
    </row>
    <row r="26" spans="1:28" ht="25.35" customHeight="1">
      <c r="A26" s="37">
        <v>12</v>
      </c>
      <c r="B26" s="37">
        <v>9</v>
      </c>
      <c r="C26" s="29" t="s">
        <v>159</v>
      </c>
      <c r="D26" s="43">
        <v>3954.57</v>
      </c>
      <c r="E26" s="41">
        <v>9884.99</v>
      </c>
      <c r="F26" s="47">
        <f>(D26-E26)/E26</f>
        <v>-0.59994193216179281</v>
      </c>
      <c r="G26" s="43">
        <v>538</v>
      </c>
      <c r="H26" s="41">
        <v>16</v>
      </c>
      <c r="I26" s="41">
        <f>G26/H26</f>
        <v>33.625</v>
      </c>
      <c r="J26" s="41">
        <v>5</v>
      </c>
      <c r="K26" s="41">
        <v>3</v>
      </c>
      <c r="L26" s="43">
        <v>37525</v>
      </c>
      <c r="M26" s="43">
        <v>5361</v>
      </c>
      <c r="N26" s="39">
        <v>44568</v>
      </c>
      <c r="O26" s="38" t="s">
        <v>50</v>
      </c>
      <c r="P26" s="35"/>
      <c r="Q26" s="56"/>
      <c r="R26" s="56"/>
      <c r="S26" s="56"/>
      <c r="T26" s="56"/>
      <c r="U26" s="57"/>
      <c r="V26" s="57"/>
      <c r="W26" s="57"/>
      <c r="X26" s="58"/>
      <c r="Y26" s="7"/>
      <c r="Z26" s="58"/>
      <c r="AA26" s="34"/>
      <c r="AB26" s="34"/>
    </row>
    <row r="27" spans="1:28" ht="25.35" customHeight="1">
      <c r="A27" s="37">
        <v>13</v>
      </c>
      <c r="B27" s="37">
        <v>6</v>
      </c>
      <c r="C27" s="29" t="s">
        <v>130</v>
      </c>
      <c r="D27" s="43">
        <v>3580</v>
      </c>
      <c r="E27" s="41">
        <v>14639</v>
      </c>
      <c r="F27" s="47">
        <f>(D27-E27)/E27</f>
        <v>-0.75544777648746497</v>
      </c>
      <c r="G27" s="43">
        <v>732</v>
      </c>
      <c r="H27" s="41" t="s">
        <v>36</v>
      </c>
      <c r="I27" s="41" t="s">
        <v>36</v>
      </c>
      <c r="J27" s="41">
        <v>14</v>
      </c>
      <c r="K27" s="41">
        <v>2</v>
      </c>
      <c r="L27" s="43">
        <v>20465</v>
      </c>
      <c r="M27" s="43">
        <v>4293</v>
      </c>
      <c r="N27" s="39">
        <v>44575</v>
      </c>
      <c r="O27" s="38" t="s">
        <v>65</v>
      </c>
      <c r="P27" s="35"/>
      <c r="Q27" s="56"/>
      <c r="R27" s="56"/>
      <c r="S27" s="56"/>
      <c r="T27" s="56"/>
      <c r="U27" s="57"/>
      <c r="V27" s="57"/>
      <c r="W27" s="57"/>
      <c r="X27" s="58"/>
      <c r="Y27" s="7"/>
      <c r="Z27" s="58"/>
      <c r="AA27" s="34"/>
      <c r="AB27" s="34"/>
    </row>
    <row r="28" spans="1:28" ht="25.35" customHeight="1">
      <c r="A28" s="37">
        <v>14</v>
      </c>
      <c r="B28" s="37" t="s">
        <v>34</v>
      </c>
      <c r="C28" s="29" t="s">
        <v>142</v>
      </c>
      <c r="D28" s="43">
        <v>3384</v>
      </c>
      <c r="E28" s="41" t="s">
        <v>36</v>
      </c>
      <c r="F28" s="41" t="s">
        <v>36</v>
      </c>
      <c r="G28" s="43">
        <v>509</v>
      </c>
      <c r="H28" s="41" t="s">
        <v>36</v>
      </c>
      <c r="I28" s="41" t="s">
        <v>36</v>
      </c>
      <c r="J28" s="41">
        <v>5</v>
      </c>
      <c r="K28" s="41">
        <v>1</v>
      </c>
      <c r="L28" s="43">
        <v>3384</v>
      </c>
      <c r="M28" s="43">
        <v>509</v>
      </c>
      <c r="N28" s="39">
        <v>44582</v>
      </c>
      <c r="O28" s="38" t="s">
        <v>65</v>
      </c>
      <c r="P28" s="35"/>
      <c r="Q28" s="56"/>
      <c r="R28" s="56"/>
      <c r="S28" s="56"/>
      <c r="T28" s="56"/>
      <c r="U28" s="57"/>
      <c r="V28" s="57"/>
      <c r="W28" s="57"/>
      <c r="X28" s="58"/>
      <c r="Y28" s="7"/>
      <c r="Z28" s="58"/>
      <c r="AA28" s="34"/>
      <c r="AB28" s="34"/>
    </row>
    <row r="29" spans="1:28" ht="25.35" customHeight="1">
      <c r="A29" s="37">
        <v>15</v>
      </c>
      <c r="B29" s="37">
        <v>10</v>
      </c>
      <c r="C29" s="29" t="s">
        <v>179</v>
      </c>
      <c r="D29" s="43">
        <v>1733.9</v>
      </c>
      <c r="E29" s="41">
        <v>8307.1</v>
      </c>
      <c r="F29" s="47">
        <f t="shared" ref="F29:F35" si="1">(D29-E29)/E29</f>
        <v>-0.79127493349062861</v>
      </c>
      <c r="G29" s="43">
        <v>246</v>
      </c>
      <c r="H29" s="41">
        <v>19</v>
      </c>
      <c r="I29" s="41">
        <f t="shared" ref="I29:I34" si="2">G29/H29</f>
        <v>12.947368421052632</v>
      </c>
      <c r="J29" s="41">
        <v>7</v>
      </c>
      <c r="K29" s="41">
        <v>2</v>
      </c>
      <c r="L29" s="43">
        <v>12939.83</v>
      </c>
      <c r="M29" s="43">
        <v>1994</v>
      </c>
      <c r="N29" s="39">
        <v>44575</v>
      </c>
      <c r="O29" s="38" t="s">
        <v>48</v>
      </c>
      <c r="P29" s="35"/>
      <c r="Q29" s="56"/>
      <c r="R29" s="56"/>
      <c r="S29" s="56"/>
      <c r="T29" s="56"/>
      <c r="U29" s="57"/>
      <c r="V29" s="57"/>
      <c r="W29" s="57"/>
      <c r="X29" s="58"/>
      <c r="Y29" s="7"/>
      <c r="Z29" s="58"/>
      <c r="AA29" s="34"/>
      <c r="AB29" s="34"/>
    </row>
    <row r="30" spans="1:28" ht="25.35" customHeight="1">
      <c r="A30" s="37">
        <v>16</v>
      </c>
      <c r="B30" s="37">
        <v>13</v>
      </c>
      <c r="C30" s="29" t="s">
        <v>167</v>
      </c>
      <c r="D30" s="43">
        <v>1686.08</v>
      </c>
      <c r="E30" s="41">
        <v>5482.93</v>
      </c>
      <c r="F30" s="47">
        <f t="shared" si="1"/>
        <v>-0.69248558708573704</v>
      </c>
      <c r="G30" s="43">
        <v>238</v>
      </c>
      <c r="H30" s="41">
        <v>6</v>
      </c>
      <c r="I30" s="41">
        <f t="shared" si="2"/>
        <v>39.666666666666664</v>
      </c>
      <c r="J30" s="41">
        <v>2</v>
      </c>
      <c r="K30" s="41">
        <v>5</v>
      </c>
      <c r="L30" s="43">
        <v>188966.96</v>
      </c>
      <c r="M30" s="43">
        <v>27945</v>
      </c>
      <c r="N30" s="39">
        <v>44554</v>
      </c>
      <c r="O30" s="38" t="s">
        <v>48</v>
      </c>
      <c r="P30" s="35"/>
      <c r="Q30" s="56"/>
      <c r="R30" s="56"/>
      <c r="S30" s="56"/>
      <c r="T30" s="56"/>
      <c r="U30" s="57"/>
      <c r="V30" s="57"/>
      <c r="W30" s="57"/>
      <c r="X30" s="58"/>
      <c r="Y30" s="7"/>
      <c r="Z30" s="58"/>
      <c r="AA30" s="34"/>
      <c r="AB30" s="34"/>
    </row>
    <row r="31" spans="1:28" ht="25.35" customHeight="1">
      <c r="A31" s="37">
        <v>17</v>
      </c>
      <c r="B31" s="37">
        <v>14</v>
      </c>
      <c r="C31" s="29" t="s">
        <v>54</v>
      </c>
      <c r="D31" s="43">
        <v>1496.51</v>
      </c>
      <c r="E31" s="41">
        <v>1872.29</v>
      </c>
      <c r="F31" s="47">
        <f t="shared" si="1"/>
        <v>-0.20070608719803021</v>
      </c>
      <c r="G31" s="43">
        <v>284</v>
      </c>
      <c r="H31" s="41">
        <v>6</v>
      </c>
      <c r="I31" s="41">
        <f t="shared" si="2"/>
        <v>47.333333333333336</v>
      </c>
      <c r="J31" s="41">
        <v>2</v>
      </c>
      <c r="K31" s="41">
        <v>9</v>
      </c>
      <c r="L31" s="43">
        <v>182483</v>
      </c>
      <c r="M31" s="43">
        <v>36489</v>
      </c>
      <c r="N31" s="39">
        <v>44526</v>
      </c>
      <c r="O31" s="38" t="s">
        <v>41</v>
      </c>
      <c r="P31" s="35"/>
      <c r="Q31" s="56"/>
      <c r="R31" s="56"/>
      <c r="S31" s="56"/>
      <c r="T31" s="56"/>
      <c r="U31" s="57"/>
      <c r="V31" s="57"/>
      <c r="W31" s="57"/>
      <c r="X31" s="58"/>
      <c r="Y31" s="7"/>
      <c r="Z31" s="58"/>
      <c r="AA31" s="34"/>
      <c r="AB31" s="34"/>
    </row>
    <row r="32" spans="1:28" ht="25.35" customHeight="1">
      <c r="A32" s="37">
        <v>18</v>
      </c>
      <c r="B32" s="61">
        <v>12</v>
      </c>
      <c r="C32" s="29" t="s">
        <v>152</v>
      </c>
      <c r="D32" s="43">
        <v>1454.75</v>
      </c>
      <c r="E32" s="41">
        <v>5970.78</v>
      </c>
      <c r="F32" s="47">
        <f t="shared" si="1"/>
        <v>-0.75635511608198591</v>
      </c>
      <c r="G32" s="43">
        <v>205</v>
      </c>
      <c r="H32" s="41">
        <v>7</v>
      </c>
      <c r="I32" s="41">
        <f t="shared" si="2"/>
        <v>29.285714285714285</v>
      </c>
      <c r="J32" s="41">
        <v>2</v>
      </c>
      <c r="K32" s="41">
        <v>4</v>
      </c>
      <c r="L32" s="43">
        <v>58027</v>
      </c>
      <c r="M32" s="43">
        <v>8824</v>
      </c>
      <c r="N32" s="39">
        <v>44561</v>
      </c>
      <c r="O32" s="38" t="s">
        <v>41</v>
      </c>
      <c r="P32" s="35"/>
      <c r="Q32" s="56"/>
      <c r="R32" s="56"/>
      <c r="S32" s="56"/>
      <c r="T32" s="56"/>
      <c r="U32" s="57"/>
      <c r="V32" s="57"/>
      <c r="W32" s="57"/>
      <c r="X32" s="58"/>
      <c r="Z32" s="58"/>
      <c r="AA32" s="34"/>
    </row>
    <row r="33" spans="1:28" ht="25.35" customHeight="1">
      <c r="A33" s="37">
        <v>19</v>
      </c>
      <c r="B33" s="37">
        <v>15</v>
      </c>
      <c r="C33" s="29" t="s">
        <v>173</v>
      </c>
      <c r="D33" s="43">
        <v>1005</v>
      </c>
      <c r="E33" s="43">
        <v>1394.5</v>
      </c>
      <c r="F33" s="47">
        <f t="shared" si="1"/>
        <v>-0.27931158121190391</v>
      </c>
      <c r="G33" s="43">
        <v>159</v>
      </c>
      <c r="H33" s="41">
        <v>6</v>
      </c>
      <c r="I33" s="41">
        <f t="shared" si="2"/>
        <v>26.5</v>
      </c>
      <c r="J33" s="41">
        <v>3</v>
      </c>
      <c r="K33" s="41">
        <v>19</v>
      </c>
      <c r="L33" s="43">
        <v>152748</v>
      </c>
      <c r="M33" s="43">
        <v>27001</v>
      </c>
      <c r="N33" s="39">
        <v>44456</v>
      </c>
      <c r="O33" s="38" t="s">
        <v>57</v>
      </c>
      <c r="P33" s="35"/>
      <c r="Q33" s="56"/>
      <c r="R33" s="56"/>
      <c r="S33" s="56"/>
      <c r="T33" s="56"/>
      <c r="U33" s="57"/>
      <c r="V33" s="57"/>
      <c r="W33" s="57"/>
      <c r="X33" s="58"/>
      <c r="Y33" s="7"/>
      <c r="Z33" s="34"/>
      <c r="AA33" s="58"/>
      <c r="AB33" s="34"/>
    </row>
    <row r="34" spans="1:28" ht="25.35" customHeight="1">
      <c r="A34" s="37">
        <v>20</v>
      </c>
      <c r="B34" s="37">
        <v>11</v>
      </c>
      <c r="C34" s="29" t="s">
        <v>180</v>
      </c>
      <c r="D34" s="43">
        <v>858.67</v>
      </c>
      <c r="E34" s="41">
        <v>6271.23</v>
      </c>
      <c r="F34" s="47">
        <f t="shared" si="1"/>
        <v>-0.86307789699947213</v>
      </c>
      <c r="G34" s="43">
        <v>166</v>
      </c>
      <c r="H34" s="41">
        <v>14</v>
      </c>
      <c r="I34" s="41">
        <f t="shared" si="2"/>
        <v>11.857142857142858</v>
      </c>
      <c r="J34" s="41">
        <v>8</v>
      </c>
      <c r="K34" s="41">
        <v>4</v>
      </c>
      <c r="L34" s="43">
        <v>58478.58</v>
      </c>
      <c r="M34" s="43">
        <v>12026</v>
      </c>
      <c r="N34" s="39">
        <v>44561</v>
      </c>
      <c r="O34" s="38" t="s">
        <v>91</v>
      </c>
      <c r="P34" s="35"/>
      <c r="Q34" s="56"/>
      <c r="R34" s="56"/>
      <c r="S34" s="56"/>
      <c r="T34" s="56"/>
      <c r="U34" s="57"/>
      <c r="V34" s="57"/>
      <c r="W34" s="57"/>
      <c r="X34" s="58"/>
      <c r="Y34" s="7"/>
      <c r="Z34" s="58"/>
      <c r="AA34" s="34"/>
      <c r="AB34" s="34"/>
    </row>
    <row r="35" spans="1:28" ht="25.35" customHeight="1">
      <c r="A35" s="14"/>
      <c r="B35" s="14"/>
      <c r="C35" s="28" t="s">
        <v>69</v>
      </c>
      <c r="D35" s="36">
        <f>SUM(D23:D34)</f>
        <v>155258.80000000002</v>
      </c>
      <c r="E35" s="36">
        <v>286905.56999999995</v>
      </c>
      <c r="F35" s="67">
        <f t="shared" si="1"/>
        <v>-0.45885052005090021</v>
      </c>
      <c r="G35" s="36">
        <f>SUM(G23:G34)</f>
        <v>24008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Z35" s="34"/>
      <c r="AA35" s="7"/>
    </row>
    <row r="36" spans="1:28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Z36" s="34"/>
      <c r="AA36" s="7"/>
    </row>
    <row r="37" spans="1:28" ht="25.35" customHeight="1">
      <c r="A37" s="37">
        <v>21</v>
      </c>
      <c r="B37" s="68">
        <v>16</v>
      </c>
      <c r="C37" s="29" t="s">
        <v>122</v>
      </c>
      <c r="D37" s="43">
        <v>273</v>
      </c>
      <c r="E37" s="41">
        <v>315.13</v>
      </c>
      <c r="F37" s="47">
        <f>(D37-E37)/E37</f>
        <v>-0.13369085774124964</v>
      </c>
      <c r="G37" s="43">
        <v>44</v>
      </c>
      <c r="H37" s="41">
        <v>3</v>
      </c>
      <c r="I37" s="41">
        <f t="shared" ref="I37:I42" si="3">G37/H37</f>
        <v>14.666666666666666</v>
      </c>
      <c r="J37" s="41">
        <v>1</v>
      </c>
      <c r="K37" s="41" t="s">
        <v>36</v>
      </c>
      <c r="L37" s="43">
        <v>28977.25</v>
      </c>
      <c r="M37" s="43">
        <v>5031</v>
      </c>
      <c r="N37" s="39">
        <v>44519</v>
      </c>
      <c r="O37" s="38" t="s">
        <v>71</v>
      </c>
      <c r="P37" s="35"/>
      <c r="Q37" s="56"/>
      <c r="R37" s="56"/>
      <c r="S37" s="56"/>
      <c r="T37" s="56"/>
      <c r="U37" s="56"/>
      <c r="V37" s="57"/>
      <c r="W37" s="57"/>
      <c r="X37" s="34"/>
      <c r="Y37" s="58"/>
      <c r="AA37" s="58"/>
    </row>
    <row r="38" spans="1:28" ht="25.35" customHeight="1">
      <c r="A38" s="37">
        <v>22</v>
      </c>
      <c r="B38" s="41" t="s">
        <v>36</v>
      </c>
      <c r="C38" s="29" t="s">
        <v>121</v>
      </c>
      <c r="D38" s="43">
        <v>139</v>
      </c>
      <c r="E38" s="41" t="s">
        <v>36</v>
      </c>
      <c r="F38" s="41" t="s">
        <v>36</v>
      </c>
      <c r="G38" s="43">
        <v>21</v>
      </c>
      <c r="H38" s="41">
        <v>1</v>
      </c>
      <c r="I38" s="41">
        <f t="shared" si="3"/>
        <v>21</v>
      </c>
      <c r="J38" s="41">
        <v>1</v>
      </c>
      <c r="K38" s="41" t="s">
        <v>36</v>
      </c>
      <c r="L38" s="43">
        <v>46150</v>
      </c>
      <c r="M38" s="43">
        <v>7800</v>
      </c>
      <c r="N38" s="39">
        <v>44512</v>
      </c>
      <c r="O38" s="38" t="s">
        <v>50</v>
      </c>
      <c r="P38" s="35"/>
      <c r="Q38" s="56"/>
      <c r="R38" s="56"/>
      <c r="S38" s="56"/>
      <c r="T38" s="56"/>
      <c r="U38" s="57"/>
      <c r="V38" s="57"/>
      <c r="W38" s="57"/>
      <c r="X38" s="58"/>
      <c r="Y38" s="34"/>
      <c r="Z38" s="58"/>
      <c r="AA38" s="7"/>
      <c r="AB38" s="34"/>
    </row>
    <row r="39" spans="1:28" ht="25.35" customHeight="1">
      <c r="A39" s="37">
        <v>23</v>
      </c>
      <c r="B39" s="66">
        <v>19</v>
      </c>
      <c r="C39" s="29" t="s">
        <v>100</v>
      </c>
      <c r="D39" s="43">
        <v>86.1</v>
      </c>
      <c r="E39" s="41">
        <v>104</v>
      </c>
      <c r="F39" s="47">
        <f>(D39-E39)/E39</f>
        <v>-0.17211538461538467</v>
      </c>
      <c r="G39" s="43">
        <v>14</v>
      </c>
      <c r="H39" s="41">
        <v>1</v>
      </c>
      <c r="I39" s="41">
        <f t="shared" si="3"/>
        <v>14</v>
      </c>
      <c r="J39" s="41">
        <v>1</v>
      </c>
      <c r="K39" s="41" t="s">
        <v>36</v>
      </c>
      <c r="L39" s="43">
        <v>10274.41</v>
      </c>
      <c r="M39" s="43">
        <v>1838</v>
      </c>
      <c r="N39" s="39">
        <v>44533</v>
      </c>
      <c r="O39" s="38" t="s">
        <v>68</v>
      </c>
      <c r="P39" s="35"/>
      <c r="Q39" s="56"/>
      <c r="R39" s="56"/>
      <c r="S39" s="56"/>
      <c r="T39" s="56"/>
      <c r="U39" s="56"/>
      <c r="V39" s="57"/>
      <c r="W39" s="58"/>
      <c r="X39" s="34"/>
      <c r="Y39" s="57"/>
      <c r="Z39" s="58"/>
    </row>
    <row r="40" spans="1:28" ht="25.35" customHeight="1">
      <c r="A40" s="37">
        <v>24</v>
      </c>
      <c r="B40" s="41" t="s">
        <v>36</v>
      </c>
      <c r="C40" s="29" t="s">
        <v>181</v>
      </c>
      <c r="D40" s="43">
        <v>83</v>
      </c>
      <c r="E40" s="41" t="s">
        <v>36</v>
      </c>
      <c r="F40" s="41" t="s">
        <v>36</v>
      </c>
      <c r="G40" s="43">
        <v>23</v>
      </c>
      <c r="H40" s="41">
        <v>1</v>
      </c>
      <c r="I40" s="41">
        <f t="shared" si="3"/>
        <v>23</v>
      </c>
      <c r="J40" s="41">
        <v>1</v>
      </c>
      <c r="K40" s="41" t="s">
        <v>36</v>
      </c>
      <c r="L40" s="43">
        <v>8076</v>
      </c>
      <c r="M40" s="43">
        <v>1404</v>
      </c>
      <c r="N40" s="39">
        <v>44540</v>
      </c>
      <c r="O40" s="38" t="s">
        <v>41</v>
      </c>
      <c r="P40" s="35"/>
      <c r="Q40" s="56"/>
      <c r="R40" s="56"/>
      <c r="S40" s="56"/>
      <c r="T40" s="56"/>
      <c r="U40" s="57"/>
      <c r="V40" s="57"/>
      <c r="W40" s="58"/>
      <c r="X40" s="34"/>
      <c r="Y40" s="58"/>
      <c r="Z40" s="57"/>
      <c r="AA40" s="7"/>
      <c r="AB40" s="34"/>
    </row>
    <row r="41" spans="1:28" ht="25.35" customHeight="1">
      <c r="A41" s="37">
        <v>25</v>
      </c>
      <c r="B41" s="41" t="s">
        <v>36</v>
      </c>
      <c r="C41" s="29" t="s">
        <v>182</v>
      </c>
      <c r="D41" s="43">
        <v>37</v>
      </c>
      <c r="E41" s="41" t="s">
        <v>36</v>
      </c>
      <c r="F41" s="41" t="s">
        <v>36</v>
      </c>
      <c r="G41" s="43">
        <v>15</v>
      </c>
      <c r="H41" s="41">
        <v>1</v>
      </c>
      <c r="I41" s="41">
        <f t="shared" si="3"/>
        <v>15</v>
      </c>
      <c r="J41" s="41">
        <v>1</v>
      </c>
      <c r="K41" s="41" t="s">
        <v>36</v>
      </c>
      <c r="L41" s="43">
        <v>41793.26</v>
      </c>
      <c r="M41" s="43">
        <v>8864</v>
      </c>
      <c r="N41" s="39">
        <v>44540</v>
      </c>
      <c r="O41" s="38" t="s">
        <v>68</v>
      </c>
      <c r="P41" s="35"/>
      <c r="Q41" s="56"/>
      <c r="R41" s="56"/>
      <c r="S41" s="56"/>
      <c r="T41" s="56"/>
      <c r="U41" s="57"/>
      <c r="V41" s="57"/>
      <c r="W41" s="58"/>
      <c r="X41" s="57"/>
      <c r="Y41" s="34"/>
      <c r="Z41" s="58"/>
      <c r="AA41" s="7"/>
      <c r="AB41" s="34"/>
    </row>
    <row r="42" spans="1:28" ht="25.35" customHeight="1">
      <c r="A42" s="37">
        <v>26</v>
      </c>
      <c r="B42" s="37">
        <v>19</v>
      </c>
      <c r="C42" s="29" t="s">
        <v>183</v>
      </c>
      <c r="D42" s="43">
        <v>14</v>
      </c>
      <c r="E42" s="43">
        <v>250</v>
      </c>
      <c r="F42" s="47">
        <f>(D42-E42)/E42</f>
        <v>-0.94399999999999995</v>
      </c>
      <c r="G42" s="43">
        <v>6</v>
      </c>
      <c r="H42" s="41">
        <v>2</v>
      </c>
      <c r="I42" s="41">
        <f t="shared" si="3"/>
        <v>3</v>
      </c>
      <c r="J42" s="41">
        <v>1</v>
      </c>
      <c r="K42" s="41">
        <v>3</v>
      </c>
      <c r="L42" s="43">
        <v>2408.39</v>
      </c>
      <c r="M42" s="43">
        <v>465</v>
      </c>
      <c r="N42" s="39">
        <v>44554</v>
      </c>
      <c r="O42" s="38" t="s">
        <v>59</v>
      </c>
      <c r="P42" s="35"/>
      <c r="Q42" s="56"/>
      <c r="R42" s="56"/>
      <c r="S42" s="56"/>
      <c r="T42" s="56"/>
      <c r="U42" s="57"/>
      <c r="V42" s="57"/>
      <c r="W42" s="57"/>
      <c r="X42" s="58"/>
      <c r="Y42" s="7"/>
      <c r="Z42" s="58"/>
      <c r="AA42" s="34"/>
      <c r="AB42" s="34"/>
    </row>
    <row r="43" spans="1:28" ht="25.35" customHeight="1">
      <c r="A43" s="14"/>
      <c r="B43" s="14"/>
      <c r="C43" s="28" t="s">
        <v>174</v>
      </c>
      <c r="D43" s="36">
        <f>SUM(D35:D42)</f>
        <v>155890.90000000002</v>
      </c>
      <c r="E43" s="36">
        <v>287130.06999999995</v>
      </c>
      <c r="F43" s="67">
        <f>(D43-E43)/E43</f>
        <v>-0.45707219031430579</v>
      </c>
      <c r="G43" s="36">
        <f>SUM(G35:G42)</f>
        <v>24131</v>
      </c>
      <c r="H43" s="36"/>
      <c r="I43" s="16"/>
      <c r="J43" s="15"/>
      <c r="K43" s="17"/>
      <c r="L43" s="18"/>
      <c r="M43" s="22"/>
      <c r="N43" s="19"/>
      <c r="O43" s="48"/>
    </row>
    <row r="44" spans="1:28" ht="23.1" customHeight="1">
      <c r="R44" s="35"/>
    </row>
    <row r="45" spans="1:28" ht="17.25" customHeight="1">
      <c r="R45" s="35"/>
    </row>
    <row r="57" spans="16:18">
      <c r="R57" s="35"/>
    </row>
    <row r="61" spans="16:18">
      <c r="P61" s="35"/>
    </row>
    <row r="65" ht="12" customHeight="1"/>
  </sheetData>
  <sortState xmlns:xlrd2="http://schemas.microsoft.com/office/spreadsheetml/2017/richdata2" ref="B13:O42">
    <sortCondition descending="1" ref="D13:D4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25998-BF76-459B-99CE-C4A6AD721E62}">
  <dimension ref="A1:AB62"/>
  <sheetViews>
    <sheetView topLeftCell="A4" zoomScale="60" zoomScaleNormal="60" workbookViewId="0">
      <selection activeCell="O34" sqref="O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2.5546875" style="33" bestFit="1" customWidth="1"/>
    <col min="25" max="25" width="13.6640625" style="33" customWidth="1"/>
    <col min="26" max="26" width="11" style="33" customWidth="1"/>
    <col min="27" max="27" width="14.88671875" style="33" customWidth="1"/>
    <col min="28" max="16384" width="8.88671875" style="33"/>
  </cols>
  <sheetData>
    <row r="1" spans="1:28" ht="19.5" customHeight="1">
      <c r="E1" s="2" t="s">
        <v>184</v>
      </c>
      <c r="F1" s="2"/>
      <c r="G1" s="2"/>
      <c r="H1" s="2"/>
      <c r="I1" s="2"/>
    </row>
    <row r="2" spans="1:28" ht="19.5" customHeight="1">
      <c r="E2" s="2" t="s">
        <v>185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177</v>
      </c>
      <c r="E6" s="4" t="s">
        <v>186</v>
      </c>
      <c r="F6" s="129"/>
      <c r="G6" s="4" t="s">
        <v>177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Z9" s="34"/>
      <c r="AA9" s="35"/>
    </row>
    <row r="10" spans="1:28">
      <c r="A10" s="132"/>
      <c r="B10" s="132"/>
      <c r="C10" s="129"/>
      <c r="D10" s="79" t="s">
        <v>178</v>
      </c>
      <c r="E10" s="79" t="s">
        <v>187</v>
      </c>
      <c r="F10" s="129"/>
      <c r="G10" s="79" t="s">
        <v>178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Y10" s="34"/>
      <c r="Z10" s="34"/>
      <c r="AA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Y11" s="34"/>
      <c r="Z11" s="34"/>
      <c r="AA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Y12" s="58"/>
      <c r="Z12" s="34"/>
      <c r="AA12" s="58"/>
    </row>
    <row r="13" spans="1:28" ht="25.35" customHeight="1">
      <c r="A13" s="37">
        <v>1</v>
      </c>
      <c r="B13" s="37">
        <v>1</v>
      </c>
      <c r="C13" s="29" t="s">
        <v>61</v>
      </c>
      <c r="D13" s="43">
        <v>74541.350000000006</v>
      </c>
      <c r="E13" s="41">
        <v>110226.19</v>
      </c>
      <c r="F13" s="47">
        <f>(D13-E13)/E13</f>
        <v>-0.32374193465273537</v>
      </c>
      <c r="G13" s="43">
        <v>9330</v>
      </c>
      <c r="H13" s="41">
        <v>128</v>
      </c>
      <c r="I13" s="41">
        <f>G13/H13</f>
        <v>72.890625</v>
      </c>
      <c r="J13" s="41">
        <v>15</v>
      </c>
      <c r="K13" s="41">
        <v>3</v>
      </c>
      <c r="L13" s="43">
        <v>464916.4800000001</v>
      </c>
      <c r="M13" s="43">
        <v>64968</v>
      </c>
      <c r="N13" s="39">
        <v>44561</v>
      </c>
      <c r="O13" s="38" t="s">
        <v>62</v>
      </c>
      <c r="P13" s="35"/>
      <c r="Q13" s="56"/>
      <c r="R13" s="56"/>
      <c r="S13" s="56"/>
      <c r="T13" s="56"/>
      <c r="U13" s="57"/>
      <c r="V13" s="57"/>
      <c r="W13" s="57"/>
      <c r="X13" s="7"/>
      <c r="Y13" s="58"/>
      <c r="Z13" s="34"/>
      <c r="AA13" s="58"/>
      <c r="AB13" s="34"/>
    </row>
    <row r="14" spans="1:28" ht="25.35" customHeight="1">
      <c r="A14" s="37">
        <v>2</v>
      </c>
      <c r="B14" s="37">
        <v>3</v>
      </c>
      <c r="C14" s="29" t="s">
        <v>109</v>
      </c>
      <c r="D14" s="43">
        <v>38007.14</v>
      </c>
      <c r="E14" s="41">
        <v>53472.47</v>
      </c>
      <c r="F14" s="47">
        <f>(D14-E14)/E14</f>
        <v>-0.28922041566435963</v>
      </c>
      <c r="G14" s="43">
        <v>5343</v>
      </c>
      <c r="H14" s="41">
        <v>79</v>
      </c>
      <c r="I14" s="41">
        <f>G14/H14</f>
        <v>67.632911392405063</v>
      </c>
      <c r="J14" s="41">
        <v>9</v>
      </c>
      <c r="K14" s="41">
        <v>5</v>
      </c>
      <c r="L14" s="43">
        <v>709568.1</v>
      </c>
      <c r="M14" s="43">
        <v>102513</v>
      </c>
      <c r="N14" s="39">
        <v>44547</v>
      </c>
      <c r="O14" s="38" t="s">
        <v>39</v>
      </c>
      <c r="P14" s="35"/>
      <c r="Q14" s="56"/>
      <c r="R14" s="56"/>
      <c r="S14" s="56"/>
      <c r="T14" s="56"/>
      <c r="U14" s="57"/>
      <c r="V14" s="57"/>
      <c r="W14" s="57"/>
      <c r="X14" s="7"/>
      <c r="Y14" s="58"/>
      <c r="Z14" s="34"/>
      <c r="AA14" s="58"/>
      <c r="AB14" s="34"/>
    </row>
    <row r="15" spans="1:28" ht="25.35" customHeight="1">
      <c r="A15" s="37">
        <v>3</v>
      </c>
      <c r="B15" s="37">
        <v>2</v>
      </c>
      <c r="C15" s="29" t="s">
        <v>77</v>
      </c>
      <c r="D15" s="43">
        <v>37403.919999999998</v>
      </c>
      <c r="E15" s="41">
        <v>53503.08</v>
      </c>
      <c r="F15" s="47">
        <f>(D15-E15)/E15</f>
        <v>-0.30090155557399689</v>
      </c>
      <c r="G15" s="43">
        <v>7020</v>
      </c>
      <c r="H15" s="41">
        <v>112</v>
      </c>
      <c r="I15" s="41">
        <f>G15/H15</f>
        <v>62.678571428571431</v>
      </c>
      <c r="J15" s="41">
        <v>16</v>
      </c>
      <c r="K15" s="41">
        <v>2</v>
      </c>
      <c r="L15" s="43">
        <v>109722</v>
      </c>
      <c r="M15" s="43">
        <v>21481</v>
      </c>
      <c r="N15" s="39">
        <v>44568</v>
      </c>
      <c r="O15" s="38" t="s">
        <v>37</v>
      </c>
      <c r="P15" s="35"/>
      <c r="Q15" s="56"/>
      <c r="R15" s="56"/>
      <c r="S15" s="56"/>
      <c r="T15" s="56"/>
      <c r="U15" s="57"/>
      <c r="V15" s="57"/>
      <c r="W15" s="57"/>
      <c r="X15" s="7"/>
      <c r="Y15" s="58"/>
      <c r="Z15" s="34"/>
      <c r="AA15" s="58"/>
      <c r="AB15" s="34"/>
    </row>
    <row r="16" spans="1:28" ht="25.35" customHeight="1">
      <c r="A16" s="37">
        <v>4</v>
      </c>
      <c r="B16" s="37" t="s">
        <v>34</v>
      </c>
      <c r="C16" s="29" t="s">
        <v>165</v>
      </c>
      <c r="D16" s="43">
        <v>30087.33</v>
      </c>
      <c r="E16" s="41" t="s">
        <v>36</v>
      </c>
      <c r="F16" s="41" t="s">
        <v>36</v>
      </c>
      <c r="G16" s="43">
        <v>4145</v>
      </c>
      <c r="H16" s="41">
        <v>91</v>
      </c>
      <c r="I16" s="41">
        <f>G16/H16</f>
        <v>45.549450549450547</v>
      </c>
      <c r="J16" s="41">
        <v>15</v>
      </c>
      <c r="K16" s="41">
        <v>1</v>
      </c>
      <c r="L16" s="43">
        <v>30087</v>
      </c>
      <c r="M16" s="43">
        <v>4145</v>
      </c>
      <c r="N16" s="39">
        <v>44575</v>
      </c>
      <c r="O16" s="38" t="s">
        <v>37</v>
      </c>
      <c r="P16" s="35"/>
      <c r="Q16" s="56"/>
      <c r="R16" s="56"/>
      <c r="S16" s="56"/>
      <c r="T16" s="56"/>
      <c r="U16" s="57"/>
      <c r="V16" s="57"/>
      <c r="W16" s="57"/>
      <c r="X16" s="7"/>
      <c r="Y16" s="58"/>
      <c r="Z16" s="34"/>
      <c r="AA16" s="58"/>
      <c r="AB16" s="34"/>
    </row>
    <row r="17" spans="1:28" ht="25.35" customHeight="1">
      <c r="A17" s="37">
        <v>5</v>
      </c>
      <c r="B17" s="37">
        <v>4</v>
      </c>
      <c r="C17" s="29" t="s">
        <v>111</v>
      </c>
      <c r="D17" s="43">
        <v>23491.27</v>
      </c>
      <c r="E17" s="41">
        <v>36557.620000000003</v>
      </c>
      <c r="F17" s="47">
        <f>(D17-E17)/E17</f>
        <v>-0.35741796101606182</v>
      </c>
      <c r="G17" s="43">
        <v>4377</v>
      </c>
      <c r="H17" s="41">
        <v>66</v>
      </c>
      <c r="I17" s="41">
        <f>G17/H17</f>
        <v>66.318181818181813</v>
      </c>
      <c r="J17" s="41">
        <v>10</v>
      </c>
      <c r="K17" s="41">
        <v>4</v>
      </c>
      <c r="L17" s="43">
        <v>261393</v>
      </c>
      <c r="M17" s="43">
        <v>53489</v>
      </c>
      <c r="N17" s="39">
        <v>44554</v>
      </c>
      <c r="O17" s="38" t="s">
        <v>43</v>
      </c>
      <c r="P17" s="35"/>
      <c r="Q17" s="56"/>
      <c r="R17" s="56"/>
      <c r="S17" s="56"/>
      <c r="T17" s="56"/>
      <c r="U17" s="57"/>
      <c r="V17" s="57"/>
      <c r="W17" s="57"/>
      <c r="X17" s="7"/>
      <c r="Y17" s="58"/>
      <c r="Z17" s="34"/>
      <c r="AA17" s="58"/>
      <c r="AB17" s="34"/>
    </row>
    <row r="18" spans="1:28" ht="25.35" customHeight="1">
      <c r="A18" s="37">
        <v>6</v>
      </c>
      <c r="B18" s="37" t="s">
        <v>34</v>
      </c>
      <c r="C18" s="29" t="s">
        <v>130</v>
      </c>
      <c r="D18" s="43">
        <v>14639</v>
      </c>
      <c r="E18" s="41" t="s">
        <v>36</v>
      </c>
      <c r="F18" s="41" t="s">
        <v>36</v>
      </c>
      <c r="G18" s="43">
        <v>2998</v>
      </c>
      <c r="H18" s="41" t="s">
        <v>36</v>
      </c>
      <c r="I18" s="41" t="s">
        <v>36</v>
      </c>
      <c r="J18" s="41">
        <v>17</v>
      </c>
      <c r="K18" s="41">
        <v>1</v>
      </c>
      <c r="L18" s="43" t="s">
        <v>188</v>
      </c>
      <c r="M18" s="43">
        <v>2998</v>
      </c>
      <c r="N18" s="39">
        <v>44575</v>
      </c>
      <c r="O18" s="38" t="s">
        <v>65</v>
      </c>
      <c r="P18" s="35"/>
      <c r="Q18" s="56"/>
      <c r="R18" s="56"/>
      <c r="S18" s="56"/>
      <c r="T18" s="56"/>
      <c r="U18" s="57"/>
      <c r="V18" s="57"/>
      <c r="W18" s="57"/>
      <c r="X18" s="7"/>
      <c r="Y18" s="58"/>
      <c r="Z18" s="34"/>
      <c r="AA18" s="58"/>
      <c r="AB18" s="34"/>
    </row>
    <row r="19" spans="1:28" ht="25.35" customHeight="1">
      <c r="A19" s="37">
        <v>7</v>
      </c>
      <c r="B19" s="37">
        <v>5</v>
      </c>
      <c r="C19" s="29" t="s">
        <v>112</v>
      </c>
      <c r="D19" s="43">
        <v>14304.11</v>
      </c>
      <c r="E19" s="41">
        <v>21274.53</v>
      </c>
      <c r="F19" s="47">
        <f>(D19-E19)/E19</f>
        <v>-0.32764155071815915</v>
      </c>
      <c r="G19" s="43">
        <v>1990</v>
      </c>
      <c r="H19" s="41">
        <v>30</v>
      </c>
      <c r="I19" s="41">
        <f>G19/H19</f>
        <v>66.333333333333329</v>
      </c>
      <c r="J19" s="41">
        <v>9</v>
      </c>
      <c r="K19" s="41">
        <v>8</v>
      </c>
      <c r="L19" s="43">
        <v>603238</v>
      </c>
      <c r="M19" s="43">
        <v>86740</v>
      </c>
      <c r="N19" s="39">
        <v>44526</v>
      </c>
      <c r="O19" s="38" t="s">
        <v>43</v>
      </c>
      <c r="P19" s="35"/>
      <c r="Q19" s="56"/>
      <c r="R19" s="56"/>
      <c r="S19" s="56"/>
      <c r="T19" s="56"/>
      <c r="U19" s="57"/>
      <c r="V19" s="57"/>
      <c r="W19" s="57"/>
      <c r="X19" s="7"/>
      <c r="Y19" s="58"/>
      <c r="Z19" s="34"/>
      <c r="AA19" s="58"/>
      <c r="AB19" s="34"/>
    </row>
    <row r="20" spans="1:28" ht="25.35" customHeight="1">
      <c r="A20" s="37">
        <v>8</v>
      </c>
      <c r="B20" s="37" t="s">
        <v>34</v>
      </c>
      <c r="C20" s="29" t="s">
        <v>106</v>
      </c>
      <c r="D20" s="43">
        <v>13561</v>
      </c>
      <c r="E20" s="41" t="s">
        <v>36</v>
      </c>
      <c r="F20" s="41" t="s">
        <v>36</v>
      </c>
      <c r="G20" s="43">
        <v>2145</v>
      </c>
      <c r="H20" s="41" t="s">
        <v>36</v>
      </c>
      <c r="I20" s="41" t="s">
        <v>36</v>
      </c>
      <c r="J20" s="41">
        <v>17</v>
      </c>
      <c r="K20" s="41">
        <v>1</v>
      </c>
      <c r="L20" s="43">
        <v>19086</v>
      </c>
      <c r="M20" s="43">
        <v>3135</v>
      </c>
      <c r="N20" s="39">
        <v>44575</v>
      </c>
      <c r="O20" s="38" t="s">
        <v>65</v>
      </c>
      <c r="P20" s="35"/>
      <c r="Q20" s="56"/>
      <c r="R20" s="56"/>
      <c r="S20" s="56"/>
      <c r="T20" s="56"/>
      <c r="U20" s="57"/>
      <c r="V20" s="57"/>
      <c r="W20" s="57"/>
      <c r="X20" s="7"/>
      <c r="Y20" s="58"/>
      <c r="Z20" s="34"/>
      <c r="AA20" s="58"/>
      <c r="AB20" s="34"/>
    </row>
    <row r="21" spans="1:28" ht="25.35" customHeight="1">
      <c r="A21" s="37">
        <v>9</v>
      </c>
      <c r="B21" s="37">
        <v>6</v>
      </c>
      <c r="C21" s="29" t="s">
        <v>159</v>
      </c>
      <c r="D21" s="43">
        <v>9884.99</v>
      </c>
      <c r="E21" s="41">
        <v>14992.09</v>
      </c>
      <c r="F21" s="47">
        <f>(D21-E21)/E21</f>
        <v>-0.34065297100004072</v>
      </c>
      <c r="G21" s="43">
        <v>1350</v>
      </c>
      <c r="H21" s="41">
        <v>35</v>
      </c>
      <c r="I21" s="41">
        <f>G21/H21</f>
        <v>38.571428571428569</v>
      </c>
      <c r="J21" s="41">
        <v>8</v>
      </c>
      <c r="K21" s="41">
        <v>2</v>
      </c>
      <c r="L21" s="43">
        <v>30663</v>
      </c>
      <c r="M21" s="43">
        <v>4364</v>
      </c>
      <c r="N21" s="39">
        <v>44568</v>
      </c>
      <c r="O21" s="38" t="s">
        <v>50</v>
      </c>
      <c r="P21" s="35"/>
      <c r="Q21" s="56"/>
      <c r="R21" s="56"/>
      <c r="S21" s="56"/>
      <c r="T21" s="56"/>
      <c r="U21" s="57"/>
      <c r="V21" s="57"/>
      <c r="W21" s="57"/>
      <c r="X21" s="7"/>
      <c r="Y21" s="58"/>
      <c r="Z21" s="34"/>
      <c r="AA21" s="58"/>
      <c r="AB21" s="34"/>
    </row>
    <row r="22" spans="1:28" ht="25.35" customHeight="1">
      <c r="A22" s="37">
        <v>10</v>
      </c>
      <c r="B22" s="37" t="s">
        <v>34</v>
      </c>
      <c r="C22" s="29" t="s">
        <v>179</v>
      </c>
      <c r="D22" s="43">
        <v>8307.1</v>
      </c>
      <c r="E22" s="41" t="s">
        <v>36</v>
      </c>
      <c r="F22" s="41" t="s">
        <v>36</v>
      </c>
      <c r="G22" s="43">
        <v>1247</v>
      </c>
      <c r="H22" s="41">
        <v>66</v>
      </c>
      <c r="I22" s="41">
        <f>G22/H22</f>
        <v>18.893939393939394</v>
      </c>
      <c r="J22" s="41">
        <v>12</v>
      </c>
      <c r="K22" s="41">
        <v>1</v>
      </c>
      <c r="L22" s="43">
        <v>8963.7999999999993</v>
      </c>
      <c r="M22" s="43">
        <v>1345</v>
      </c>
      <c r="N22" s="39">
        <v>44575</v>
      </c>
      <c r="O22" s="38" t="s">
        <v>48</v>
      </c>
      <c r="P22" s="35"/>
      <c r="Q22" s="56"/>
      <c r="R22" s="56"/>
      <c r="S22" s="56"/>
      <c r="T22" s="56"/>
      <c r="U22" s="57"/>
      <c r="V22" s="57"/>
      <c r="W22" s="57"/>
      <c r="X22" s="7"/>
      <c r="Y22" s="58"/>
      <c r="Z22" s="34"/>
      <c r="AA22" s="58"/>
      <c r="AB22" s="34"/>
    </row>
    <row r="23" spans="1:28" ht="25.35" customHeight="1">
      <c r="A23" s="14"/>
      <c r="B23" s="14"/>
      <c r="C23" s="28" t="s">
        <v>53</v>
      </c>
      <c r="D23" s="36">
        <f>SUM(D13:D22)</f>
        <v>264227.20999999996</v>
      </c>
      <c r="E23" s="36">
        <v>335710.95000000007</v>
      </c>
      <c r="F23" s="67">
        <f t="shared" ref="F23" si="0">(D23-E23)/E23</f>
        <v>-0.21293240509432323</v>
      </c>
      <c r="G23" s="36">
        <f t="shared" ref="G23" si="1">SUM(G13:G22)</f>
        <v>39945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Z23" s="7"/>
      <c r="AA23" s="34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Z24" s="7"/>
      <c r="AA24" s="34"/>
    </row>
    <row r="25" spans="1:28" ht="25.35" customHeight="1">
      <c r="A25" s="37">
        <v>11</v>
      </c>
      <c r="B25" s="37">
        <v>7</v>
      </c>
      <c r="C25" s="29" t="s">
        <v>180</v>
      </c>
      <c r="D25" s="43">
        <v>6271.23</v>
      </c>
      <c r="E25" s="41">
        <v>13634.57</v>
      </c>
      <c r="F25" s="47">
        <f t="shared" ref="F25:F30" si="2">(D25-E25)/E25</f>
        <v>-0.54004930115141148</v>
      </c>
      <c r="G25" s="43">
        <v>1220</v>
      </c>
      <c r="H25" s="41">
        <v>47</v>
      </c>
      <c r="I25" s="41">
        <f t="shared" ref="I25:I31" si="3">G25/H25</f>
        <v>25.957446808510639</v>
      </c>
      <c r="J25" s="41">
        <v>14</v>
      </c>
      <c r="K25" s="41">
        <v>3</v>
      </c>
      <c r="L25" s="43">
        <v>57116.3</v>
      </c>
      <c r="M25" s="43">
        <v>11753</v>
      </c>
      <c r="N25" s="39">
        <v>44561</v>
      </c>
      <c r="O25" s="38" t="s">
        <v>91</v>
      </c>
      <c r="P25" s="35"/>
      <c r="Q25" s="56"/>
      <c r="R25" s="56"/>
      <c r="S25" s="56"/>
      <c r="T25" s="56"/>
      <c r="U25" s="57"/>
      <c r="V25" s="57"/>
      <c r="W25" s="57"/>
      <c r="X25" s="7"/>
      <c r="Y25" s="58"/>
      <c r="Z25" s="34"/>
      <c r="AA25" s="58"/>
      <c r="AB25" s="34"/>
    </row>
    <row r="26" spans="1:28" ht="25.35" customHeight="1">
      <c r="A26" s="37">
        <v>12</v>
      </c>
      <c r="B26" s="37">
        <v>8</v>
      </c>
      <c r="C26" s="29" t="s">
        <v>152</v>
      </c>
      <c r="D26" s="43">
        <v>5970.78</v>
      </c>
      <c r="E26" s="41">
        <v>13328.76</v>
      </c>
      <c r="F26" s="47">
        <f t="shared" si="2"/>
        <v>-0.55203784898220087</v>
      </c>
      <c r="G26" s="43">
        <v>849</v>
      </c>
      <c r="H26" s="41">
        <v>20</v>
      </c>
      <c r="I26" s="41">
        <f t="shared" si="3"/>
        <v>42.45</v>
      </c>
      <c r="J26" s="41">
        <v>5</v>
      </c>
      <c r="K26" s="41">
        <v>3</v>
      </c>
      <c r="L26" s="43">
        <v>54535</v>
      </c>
      <c r="M26" s="43">
        <v>8282</v>
      </c>
      <c r="N26" s="39">
        <v>44561</v>
      </c>
      <c r="O26" s="38" t="s">
        <v>41</v>
      </c>
      <c r="P26" s="35"/>
      <c r="Q26" s="56"/>
      <c r="R26" s="56"/>
      <c r="S26" s="56"/>
      <c r="T26" s="56"/>
      <c r="U26" s="57"/>
      <c r="V26" s="57"/>
      <c r="W26" s="57"/>
      <c r="X26" s="7"/>
      <c r="Y26" s="58"/>
      <c r="Z26" s="34"/>
      <c r="AA26" s="58"/>
      <c r="AB26" s="34"/>
    </row>
    <row r="27" spans="1:28" ht="25.35" customHeight="1">
      <c r="A27" s="37">
        <v>13</v>
      </c>
      <c r="B27" s="37">
        <v>9</v>
      </c>
      <c r="C27" s="29" t="s">
        <v>167</v>
      </c>
      <c r="D27" s="43">
        <v>5482.93</v>
      </c>
      <c r="E27" s="41">
        <v>12658.19</v>
      </c>
      <c r="F27" s="47">
        <f t="shared" si="2"/>
        <v>-0.5668472348732323</v>
      </c>
      <c r="G27" s="43">
        <v>771</v>
      </c>
      <c r="H27" s="41">
        <v>18</v>
      </c>
      <c r="I27" s="41">
        <f t="shared" si="3"/>
        <v>42.833333333333336</v>
      </c>
      <c r="J27" s="41">
        <v>6</v>
      </c>
      <c r="K27" s="41">
        <v>4</v>
      </c>
      <c r="L27" s="43">
        <v>185460.19</v>
      </c>
      <c r="M27" s="43">
        <v>27413</v>
      </c>
      <c r="N27" s="39">
        <v>44554</v>
      </c>
      <c r="O27" s="38" t="s">
        <v>48</v>
      </c>
      <c r="P27" s="35"/>
      <c r="Q27" s="56"/>
      <c r="R27" s="56"/>
      <c r="S27" s="56"/>
      <c r="T27" s="56"/>
      <c r="U27" s="57"/>
      <c r="V27" s="57"/>
      <c r="W27" s="57"/>
      <c r="X27" s="7"/>
      <c r="Y27" s="58"/>
      <c r="Z27" s="34"/>
      <c r="AA27" s="58"/>
      <c r="AB27" s="34"/>
    </row>
    <row r="28" spans="1:28" ht="25.35" customHeight="1">
      <c r="A28" s="37">
        <v>14</v>
      </c>
      <c r="B28" s="61">
        <v>11</v>
      </c>
      <c r="C28" s="29" t="s">
        <v>54</v>
      </c>
      <c r="D28" s="43">
        <v>1872.29</v>
      </c>
      <c r="E28" s="41">
        <v>3652.67</v>
      </c>
      <c r="F28" s="47">
        <f t="shared" si="2"/>
        <v>-0.48741879228071522</v>
      </c>
      <c r="G28" s="43">
        <v>360</v>
      </c>
      <c r="H28" s="41">
        <v>6</v>
      </c>
      <c r="I28" s="41">
        <f t="shared" si="3"/>
        <v>60</v>
      </c>
      <c r="J28" s="41">
        <v>3</v>
      </c>
      <c r="K28" s="41">
        <v>8</v>
      </c>
      <c r="L28" s="43">
        <v>180766</v>
      </c>
      <c r="M28" s="43">
        <v>36160</v>
      </c>
      <c r="N28" s="39">
        <v>44526</v>
      </c>
      <c r="O28" s="38" t="s">
        <v>41</v>
      </c>
      <c r="P28" s="35"/>
      <c r="Q28" s="56"/>
      <c r="R28" s="56"/>
      <c r="S28" s="56"/>
      <c r="T28" s="56"/>
      <c r="U28" s="56"/>
      <c r="V28" s="57"/>
      <c r="W28" s="57"/>
      <c r="X28" s="58"/>
      <c r="Y28" s="34"/>
      <c r="Z28" s="58"/>
    </row>
    <row r="29" spans="1:28" ht="25.35" customHeight="1">
      <c r="A29" s="37">
        <v>15</v>
      </c>
      <c r="B29" s="66">
        <v>12</v>
      </c>
      <c r="C29" s="29" t="s">
        <v>173</v>
      </c>
      <c r="D29" s="43">
        <v>1394.5</v>
      </c>
      <c r="E29" s="43">
        <v>2022</v>
      </c>
      <c r="F29" s="47">
        <f t="shared" si="2"/>
        <v>-0.31033630069238377</v>
      </c>
      <c r="G29" s="43">
        <v>233</v>
      </c>
      <c r="H29" s="41">
        <v>4</v>
      </c>
      <c r="I29" s="41">
        <f>G29/H29</f>
        <v>58.25</v>
      </c>
      <c r="J29" s="41">
        <v>2</v>
      </c>
      <c r="K29" s="41">
        <v>18</v>
      </c>
      <c r="L29" s="43">
        <v>151161</v>
      </c>
      <c r="M29" s="43">
        <v>26748</v>
      </c>
      <c r="N29" s="39">
        <v>44456</v>
      </c>
      <c r="O29" s="38" t="s">
        <v>57</v>
      </c>
      <c r="P29" s="35"/>
      <c r="Q29" s="56"/>
      <c r="R29" s="56"/>
      <c r="S29" s="56"/>
      <c r="T29" s="56"/>
      <c r="U29" s="57"/>
      <c r="V29" s="57"/>
      <c r="W29" s="57"/>
      <c r="X29" s="58"/>
      <c r="Y29" s="7"/>
      <c r="Z29" s="34"/>
      <c r="AA29" s="58"/>
      <c r="AB29" s="34"/>
    </row>
    <row r="30" spans="1:28" ht="25.35" customHeight="1">
      <c r="A30" s="37">
        <v>16</v>
      </c>
      <c r="B30" s="61">
        <v>10</v>
      </c>
      <c r="C30" s="29" t="s">
        <v>189</v>
      </c>
      <c r="D30" s="43">
        <v>602.29999999999995</v>
      </c>
      <c r="E30" s="41">
        <v>6063.45</v>
      </c>
      <c r="F30" s="47">
        <f t="shared" si="2"/>
        <v>-0.90066711195771376</v>
      </c>
      <c r="G30" s="43">
        <v>114</v>
      </c>
      <c r="H30" s="41">
        <v>6</v>
      </c>
      <c r="I30" s="41">
        <f t="shared" si="3"/>
        <v>19</v>
      </c>
      <c r="J30" s="41">
        <v>3</v>
      </c>
      <c r="K30" s="41">
        <v>2</v>
      </c>
      <c r="L30" s="43">
        <v>8382.17</v>
      </c>
      <c r="M30" s="43">
        <v>1429</v>
      </c>
      <c r="N30" s="39">
        <v>44568</v>
      </c>
      <c r="O30" s="38" t="s">
        <v>190</v>
      </c>
      <c r="P30" s="35"/>
      <c r="Q30" s="56"/>
      <c r="R30" s="56"/>
      <c r="S30" s="56"/>
      <c r="T30" s="56"/>
      <c r="U30" s="57"/>
      <c r="V30" s="57"/>
      <c r="W30" s="57"/>
      <c r="X30" s="34"/>
      <c r="Y30" s="58"/>
      <c r="Z30" s="7"/>
      <c r="AA30" s="58"/>
      <c r="AB30" s="34"/>
    </row>
    <row r="31" spans="1:28" ht="25.35" customHeight="1">
      <c r="A31" s="37">
        <v>17</v>
      </c>
      <c r="B31" s="44" t="s">
        <v>36</v>
      </c>
      <c r="C31" s="29" t="s">
        <v>122</v>
      </c>
      <c r="D31" s="43">
        <v>315.13</v>
      </c>
      <c r="E31" s="41" t="s">
        <v>36</v>
      </c>
      <c r="F31" s="41" t="s">
        <v>36</v>
      </c>
      <c r="G31" s="43">
        <v>51</v>
      </c>
      <c r="H31" s="41">
        <v>4</v>
      </c>
      <c r="I31" s="41">
        <f t="shared" si="3"/>
        <v>12.75</v>
      </c>
      <c r="J31" s="41">
        <v>2</v>
      </c>
      <c r="K31" s="41" t="s">
        <v>36</v>
      </c>
      <c r="L31" s="43">
        <v>28547.25</v>
      </c>
      <c r="M31" s="43">
        <v>5061</v>
      </c>
      <c r="N31" s="39">
        <v>44519</v>
      </c>
      <c r="O31" s="38" t="s">
        <v>71</v>
      </c>
      <c r="P31" s="35"/>
      <c r="Q31" s="56"/>
      <c r="R31" s="56"/>
      <c r="S31" s="56"/>
      <c r="T31" s="56"/>
      <c r="U31" s="57"/>
      <c r="V31" s="57"/>
      <c r="W31" s="57"/>
      <c r="X31" s="7"/>
      <c r="Y31" s="58"/>
      <c r="Z31" s="34"/>
      <c r="AA31" s="58"/>
      <c r="AB31" s="34"/>
    </row>
    <row r="32" spans="1:28" ht="25.35" customHeight="1">
      <c r="A32" s="37">
        <v>18</v>
      </c>
      <c r="B32" s="37">
        <v>14</v>
      </c>
      <c r="C32" s="29" t="s">
        <v>191</v>
      </c>
      <c r="D32" s="43">
        <v>273</v>
      </c>
      <c r="E32" s="41">
        <v>1852</v>
      </c>
      <c r="F32" s="47">
        <f>(D32-E32)/E32</f>
        <v>-0.85259179265658747</v>
      </c>
      <c r="G32" s="43">
        <v>37</v>
      </c>
      <c r="H32" s="41" t="s">
        <v>36</v>
      </c>
      <c r="I32" s="41" t="s">
        <v>36</v>
      </c>
      <c r="J32" s="41">
        <v>1</v>
      </c>
      <c r="K32" s="41">
        <v>5</v>
      </c>
      <c r="L32" s="43">
        <v>66937</v>
      </c>
      <c r="M32" s="43">
        <v>10481</v>
      </c>
      <c r="N32" s="39">
        <v>44547</v>
      </c>
      <c r="O32" s="38" t="s">
        <v>65</v>
      </c>
      <c r="P32" s="35"/>
      <c r="Q32" s="56"/>
      <c r="R32" s="56"/>
      <c r="S32" s="56"/>
      <c r="T32" s="56"/>
      <c r="U32" s="57"/>
      <c r="V32" s="57"/>
      <c r="W32" s="57"/>
      <c r="X32" s="7"/>
      <c r="Y32" s="58"/>
      <c r="Z32" s="34"/>
      <c r="AA32" s="58"/>
      <c r="AB32" s="34"/>
    </row>
    <row r="33" spans="1:28" ht="25.35" customHeight="1">
      <c r="A33" s="37">
        <v>19</v>
      </c>
      <c r="B33" s="37">
        <v>23</v>
      </c>
      <c r="C33" s="29" t="s">
        <v>183</v>
      </c>
      <c r="D33" s="43">
        <v>250</v>
      </c>
      <c r="E33" s="43">
        <v>196</v>
      </c>
      <c r="F33" s="47">
        <f>(D33-E33)/E33</f>
        <v>0.27551020408163263</v>
      </c>
      <c r="G33" s="43">
        <v>37</v>
      </c>
      <c r="H33" s="41">
        <v>3</v>
      </c>
      <c r="I33" s="41">
        <f>G33/H33</f>
        <v>12.333333333333334</v>
      </c>
      <c r="J33" s="41">
        <v>2</v>
      </c>
      <c r="K33" s="41">
        <v>3</v>
      </c>
      <c r="L33" s="43">
        <v>2352.39</v>
      </c>
      <c r="M33" s="43">
        <v>451</v>
      </c>
      <c r="N33" s="39">
        <v>44554</v>
      </c>
      <c r="O33" s="38" t="s">
        <v>59</v>
      </c>
      <c r="P33" s="35"/>
      <c r="Q33" s="56"/>
      <c r="R33" s="56"/>
      <c r="S33" s="56"/>
      <c r="T33" s="56"/>
      <c r="U33" s="56"/>
      <c r="V33" s="57"/>
      <c r="W33" s="58"/>
      <c r="X33" s="34"/>
      <c r="Y33" s="57"/>
      <c r="Z33" s="58"/>
    </row>
    <row r="34" spans="1:28" ht="25.35" customHeight="1">
      <c r="A34" s="37">
        <v>20</v>
      </c>
      <c r="B34" s="37">
        <v>18</v>
      </c>
      <c r="C34" s="29" t="s">
        <v>192</v>
      </c>
      <c r="D34" s="43">
        <v>246.2</v>
      </c>
      <c r="E34" s="41">
        <v>524.6</v>
      </c>
      <c r="F34" s="47">
        <f>(D34-E34)/E34</f>
        <v>-0.53069004956157073</v>
      </c>
      <c r="G34" s="43">
        <v>50</v>
      </c>
      <c r="H34" s="41" t="s">
        <v>36</v>
      </c>
      <c r="I34" s="41" t="s">
        <v>36</v>
      </c>
      <c r="J34" s="41">
        <v>3</v>
      </c>
      <c r="K34" s="41">
        <v>2</v>
      </c>
      <c r="L34" s="43">
        <v>921.8</v>
      </c>
      <c r="M34" s="43">
        <v>187</v>
      </c>
      <c r="N34" s="39">
        <v>44568</v>
      </c>
      <c r="O34" s="38" t="s">
        <v>81</v>
      </c>
      <c r="P34" s="35"/>
      <c r="Q34" s="56"/>
      <c r="R34" s="56"/>
      <c r="S34" s="56"/>
      <c r="T34" s="56"/>
      <c r="U34" s="56"/>
      <c r="V34" s="57"/>
      <c r="W34" s="57"/>
      <c r="X34" s="58"/>
      <c r="Y34" s="34"/>
      <c r="Z34" s="58"/>
    </row>
    <row r="35" spans="1:28" ht="25.35" customHeight="1">
      <c r="A35" s="14"/>
      <c r="B35" s="14"/>
      <c r="C35" s="28" t="s">
        <v>69</v>
      </c>
      <c r="D35" s="36">
        <f>SUM(D23:D34)</f>
        <v>286905.56999999995</v>
      </c>
      <c r="E35" s="36">
        <v>348564.42000000004</v>
      </c>
      <c r="F35" s="67">
        <f>(D35-E35)/E35</f>
        <v>-0.17689370016595521</v>
      </c>
      <c r="G35" s="36">
        <f>SUM(G23:G34)</f>
        <v>43667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Z35" s="7"/>
      <c r="AA35" s="34"/>
    </row>
    <row r="36" spans="1:28" ht="14.1" customHeight="1">
      <c r="A36" s="12"/>
      <c r="B36" s="20"/>
      <c r="C36" s="1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4"/>
      <c r="O36" s="11"/>
      <c r="W36" s="26"/>
      <c r="Z36" s="7"/>
      <c r="AA36" s="34"/>
    </row>
    <row r="37" spans="1:28" ht="25.35" customHeight="1">
      <c r="A37" s="37">
        <v>21</v>
      </c>
      <c r="B37" s="66">
        <v>21</v>
      </c>
      <c r="C37" s="29" t="s">
        <v>100</v>
      </c>
      <c r="D37" s="43">
        <v>104</v>
      </c>
      <c r="E37" s="41">
        <v>304.99</v>
      </c>
      <c r="F37" s="47">
        <f>(D37-E37)/E37</f>
        <v>-0.65900521328568151</v>
      </c>
      <c r="G37" s="43">
        <v>16</v>
      </c>
      <c r="H37" s="41">
        <v>1</v>
      </c>
      <c r="I37" s="41">
        <f>G37/H37</f>
        <v>16</v>
      </c>
      <c r="J37" s="41">
        <v>1</v>
      </c>
      <c r="K37" s="41" t="s">
        <v>36</v>
      </c>
      <c r="L37" s="43">
        <v>10106.31</v>
      </c>
      <c r="M37" s="43">
        <v>1812</v>
      </c>
      <c r="N37" s="39">
        <v>44533</v>
      </c>
      <c r="O37" s="38" t="s">
        <v>68</v>
      </c>
      <c r="P37" s="35"/>
      <c r="Q37" s="56"/>
      <c r="R37" s="56"/>
      <c r="S37" s="56"/>
      <c r="T37" s="56"/>
      <c r="U37" s="57"/>
      <c r="V37" s="57"/>
      <c r="W37" s="57"/>
      <c r="X37" s="7"/>
      <c r="Y37" s="58"/>
      <c r="Z37" s="34"/>
      <c r="AA37" s="58"/>
      <c r="AB37" s="34"/>
    </row>
    <row r="38" spans="1:28" ht="25.35" customHeight="1">
      <c r="A38" s="37">
        <v>22</v>
      </c>
      <c r="B38" s="44" t="s">
        <v>36</v>
      </c>
      <c r="C38" s="29" t="s">
        <v>193</v>
      </c>
      <c r="D38" s="43">
        <v>78</v>
      </c>
      <c r="E38" s="41" t="s">
        <v>36</v>
      </c>
      <c r="F38" s="41" t="s">
        <v>36</v>
      </c>
      <c r="G38" s="43">
        <v>14</v>
      </c>
      <c r="H38" s="41" t="s">
        <v>36</v>
      </c>
      <c r="I38" s="41" t="s">
        <v>36</v>
      </c>
      <c r="J38" s="41">
        <v>1</v>
      </c>
      <c r="K38" s="41" t="s">
        <v>36</v>
      </c>
      <c r="L38" s="43">
        <v>7321</v>
      </c>
      <c r="M38" s="43">
        <v>1595</v>
      </c>
      <c r="N38" s="39">
        <v>44533</v>
      </c>
      <c r="O38" s="38" t="s">
        <v>65</v>
      </c>
      <c r="P38" s="35"/>
      <c r="Q38" s="56"/>
      <c r="R38" s="56"/>
      <c r="S38" s="56"/>
      <c r="T38" s="56"/>
      <c r="U38" s="57"/>
      <c r="V38" s="57"/>
      <c r="W38" s="58"/>
      <c r="X38" s="57"/>
      <c r="Y38" s="58"/>
      <c r="Z38" s="34"/>
    </row>
    <row r="39" spans="1:28" ht="25.35" customHeight="1">
      <c r="A39" s="37">
        <v>23</v>
      </c>
      <c r="B39" s="44" t="s">
        <v>36</v>
      </c>
      <c r="C39" s="29" t="s">
        <v>194</v>
      </c>
      <c r="D39" s="43">
        <v>42.5</v>
      </c>
      <c r="E39" s="41" t="s">
        <v>36</v>
      </c>
      <c r="F39" s="41" t="s">
        <v>36</v>
      </c>
      <c r="G39" s="43">
        <v>11</v>
      </c>
      <c r="H39" s="41">
        <v>2</v>
      </c>
      <c r="I39" s="41">
        <f>G39/H39</f>
        <v>5.5</v>
      </c>
      <c r="J39" s="41">
        <v>1</v>
      </c>
      <c r="K39" s="41">
        <v>3</v>
      </c>
      <c r="L39" s="43">
        <v>4403.8999999999996</v>
      </c>
      <c r="M39" s="43">
        <v>909</v>
      </c>
      <c r="N39" s="39">
        <v>44526</v>
      </c>
      <c r="O39" s="38" t="s">
        <v>57</v>
      </c>
      <c r="P39" s="35"/>
      <c r="Q39" s="56"/>
      <c r="R39" s="56"/>
      <c r="S39" s="56"/>
      <c r="T39" s="56"/>
      <c r="U39" s="57"/>
      <c r="V39" s="57"/>
      <c r="W39" s="58"/>
      <c r="X39" s="58"/>
      <c r="Y39" s="34"/>
      <c r="Z39" s="57"/>
    </row>
    <row r="40" spans="1:28" ht="25.35" customHeight="1">
      <c r="A40" s="14"/>
      <c r="B40" s="14"/>
      <c r="C40" s="28" t="s">
        <v>195</v>
      </c>
      <c r="D40" s="36">
        <f>SUM(D35:D39)</f>
        <v>287130.06999999995</v>
      </c>
      <c r="E40" s="36">
        <v>349754.31000000006</v>
      </c>
      <c r="F40" s="67">
        <f t="shared" ref="F40" si="4">(D40-E40)/E40</f>
        <v>-0.17905208945102091</v>
      </c>
      <c r="G40" s="36">
        <f t="shared" ref="G40" si="5">SUM(G35:G39)</f>
        <v>43708</v>
      </c>
      <c r="H40" s="36"/>
      <c r="I40" s="16"/>
      <c r="J40" s="15"/>
      <c r="K40" s="17"/>
      <c r="L40" s="18"/>
      <c r="M40" s="22"/>
      <c r="N40" s="19"/>
      <c r="O40" s="48"/>
    </row>
    <row r="41" spans="1:28" ht="23.1" customHeight="1">
      <c r="R41" s="35"/>
    </row>
    <row r="42" spans="1:28" ht="17.25" customHeight="1">
      <c r="R42" s="35"/>
    </row>
    <row r="54" spans="16:18">
      <c r="R54" s="35"/>
    </row>
    <row r="58" spans="16:18">
      <c r="P58" s="35"/>
    </row>
    <row r="62" spans="16:18" ht="12" customHeight="1"/>
  </sheetData>
  <sortState xmlns:xlrd2="http://schemas.microsoft.com/office/spreadsheetml/2017/richdata2" ref="B13:O39">
    <sortCondition descending="1" ref="D13:D39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A32B-480E-42E7-9740-BAAEA8ABC589}">
  <dimension ref="A1:AB66"/>
  <sheetViews>
    <sheetView topLeftCell="A10" zoomScale="60" zoomScaleNormal="60" workbookViewId="0">
      <selection activeCell="C27" sqref="C27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2.5546875" style="33" bestFit="1" customWidth="1"/>
    <col min="26" max="26" width="11" style="33" customWidth="1"/>
    <col min="27" max="27" width="14.88671875" style="33" customWidth="1"/>
    <col min="28" max="16384" width="8.88671875" style="33"/>
  </cols>
  <sheetData>
    <row r="1" spans="1:28" ht="19.5" customHeight="1">
      <c r="E1" s="2" t="s">
        <v>196</v>
      </c>
      <c r="F1" s="2"/>
      <c r="G1" s="2"/>
      <c r="H1" s="2"/>
      <c r="I1" s="2"/>
    </row>
    <row r="2" spans="1:28" ht="19.5" customHeight="1">
      <c r="E2" s="2" t="s">
        <v>197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 ht="21.6">
      <c r="A6" s="132"/>
      <c r="B6" s="132"/>
      <c r="C6" s="129"/>
      <c r="D6" s="4" t="s">
        <v>186</v>
      </c>
      <c r="E6" s="4" t="s">
        <v>198</v>
      </c>
      <c r="F6" s="129"/>
      <c r="G6" s="4" t="s">
        <v>186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4"/>
      <c r="AA9" s="35"/>
    </row>
    <row r="10" spans="1:28" ht="21.6">
      <c r="A10" s="132"/>
      <c r="B10" s="132"/>
      <c r="C10" s="129"/>
      <c r="D10" s="79" t="s">
        <v>187</v>
      </c>
      <c r="E10" s="79" t="s">
        <v>199</v>
      </c>
      <c r="F10" s="129"/>
      <c r="G10" s="79" t="s">
        <v>187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4"/>
      <c r="AA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4"/>
      <c r="AA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Z12" s="34"/>
      <c r="AA12" s="58"/>
    </row>
    <row r="13" spans="1:28" ht="25.35" customHeight="1">
      <c r="A13" s="37">
        <v>1</v>
      </c>
      <c r="B13" s="37">
        <v>1</v>
      </c>
      <c r="C13" s="29" t="s">
        <v>61</v>
      </c>
      <c r="D13" s="43">
        <v>110226.19</v>
      </c>
      <c r="E13" s="41">
        <v>112459.92</v>
      </c>
      <c r="F13" s="47">
        <f>(D13-E13)/E13</f>
        <v>-1.9862454108094653E-2</v>
      </c>
      <c r="G13" s="43">
        <v>14854</v>
      </c>
      <c r="H13" s="41">
        <v>179</v>
      </c>
      <c r="I13" s="41">
        <f t="shared" ref="I13:I22" si="0">G13/H13</f>
        <v>82.983240223463682</v>
      </c>
      <c r="J13" s="41">
        <v>16</v>
      </c>
      <c r="K13" s="41">
        <v>2</v>
      </c>
      <c r="L13" s="43">
        <v>348276.01999999996</v>
      </c>
      <c r="M13" s="43">
        <v>49181</v>
      </c>
      <c r="N13" s="39">
        <v>44561</v>
      </c>
      <c r="O13" s="38" t="s">
        <v>62</v>
      </c>
      <c r="P13" s="35"/>
      <c r="Q13" s="56"/>
      <c r="R13" s="56"/>
      <c r="S13" s="56"/>
      <c r="T13" s="56"/>
      <c r="U13" s="57"/>
      <c r="V13" s="57"/>
      <c r="W13" s="57"/>
      <c r="X13" s="58"/>
      <c r="Y13" s="7"/>
      <c r="Z13" s="34"/>
      <c r="AA13" s="58"/>
      <c r="AB13" s="34"/>
    </row>
    <row r="14" spans="1:28" ht="25.35" customHeight="1">
      <c r="A14" s="37">
        <v>2</v>
      </c>
      <c r="B14" s="37" t="s">
        <v>34</v>
      </c>
      <c r="C14" s="29" t="s">
        <v>77</v>
      </c>
      <c r="D14" s="43">
        <v>53503.08</v>
      </c>
      <c r="E14" s="41" t="s">
        <v>36</v>
      </c>
      <c r="F14" s="41" t="s">
        <v>36</v>
      </c>
      <c r="G14" s="43">
        <v>10552</v>
      </c>
      <c r="H14" s="41">
        <v>152</v>
      </c>
      <c r="I14" s="41">
        <f t="shared" si="0"/>
        <v>69.421052631578945</v>
      </c>
      <c r="J14" s="41">
        <v>18</v>
      </c>
      <c r="K14" s="41">
        <v>1</v>
      </c>
      <c r="L14" s="43">
        <v>65412</v>
      </c>
      <c r="M14" s="43">
        <v>12933</v>
      </c>
      <c r="N14" s="39">
        <v>44568</v>
      </c>
      <c r="O14" s="38" t="s">
        <v>37</v>
      </c>
      <c r="P14" s="35"/>
      <c r="Q14" s="56"/>
      <c r="R14" s="56"/>
      <c r="S14" s="56"/>
      <c r="T14" s="56"/>
      <c r="U14" s="57"/>
      <c r="V14" s="57"/>
      <c r="W14" s="57"/>
      <c r="X14" s="58"/>
      <c r="Y14" s="7"/>
      <c r="Z14" s="34"/>
      <c r="AA14" s="58"/>
      <c r="AB14" s="34"/>
    </row>
    <row r="15" spans="1:28" ht="25.35" customHeight="1">
      <c r="A15" s="37">
        <v>3</v>
      </c>
      <c r="B15" s="37">
        <v>2</v>
      </c>
      <c r="C15" s="29" t="s">
        <v>109</v>
      </c>
      <c r="D15" s="43">
        <v>53472.47</v>
      </c>
      <c r="E15" s="41">
        <v>54971.82</v>
      </c>
      <c r="F15" s="47">
        <f>(D15-E15)/E15</f>
        <v>-2.727488374952837E-2</v>
      </c>
      <c r="G15" s="43">
        <v>7618</v>
      </c>
      <c r="H15" s="41">
        <v>94</v>
      </c>
      <c r="I15" s="41">
        <f t="shared" si="0"/>
        <v>81.042553191489361</v>
      </c>
      <c r="J15" s="41">
        <v>13</v>
      </c>
      <c r="K15" s="41">
        <v>4</v>
      </c>
      <c r="L15" s="43">
        <v>657240.47</v>
      </c>
      <c r="M15" s="43">
        <v>94887</v>
      </c>
      <c r="N15" s="39">
        <v>44547</v>
      </c>
      <c r="O15" s="38" t="s">
        <v>39</v>
      </c>
      <c r="P15" s="35"/>
      <c r="Q15" s="56"/>
      <c r="R15" s="56"/>
      <c r="S15" s="56"/>
      <c r="T15" s="56"/>
      <c r="U15" s="57"/>
      <c r="V15" s="57"/>
      <c r="W15" s="57"/>
      <c r="X15" s="58"/>
      <c r="Y15" s="7"/>
      <c r="Z15" s="34"/>
      <c r="AA15" s="58"/>
      <c r="AB15" s="34"/>
    </row>
    <row r="16" spans="1:28" ht="25.35" customHeight="1">
      <c r="A16" s="37">
        <v>4</v>
      </c>
      <c r="B16" s="37">
        <v>3</v>
      </c>
      <c r="C16" s="29" t="s">
        <v>111</v>
      </c>
      <c r="D16" s="43">
        <v>36557.620000000003</v>
      </c>
      <c r="E16" s="41">
        <v>43410.11</v>
      </c>
      <c r="F16" s="47">
        <f>(D16-E16)/E16</f>
        <v>-0.15785470251054415</v>
      </c>
      <c r="G16" s="43">
        <v>7024</v>
      </c>
      <c r="H16" s="41">
        <v>98</v>
      </c>
      <c r="I16" s="41">
        <f t="shared" si="0"/>
        <v>71.673469387755105</v>
      </c>
      <c r="J16" s="41">
        <v>15</v>
      </c>
      <c r="K16" s="41">
        <v>3</v>
      </c>
      <c r="L16" s="43">
        <v>233991</v>
      </c>
      <c r="M16" s="43">
        <v>48311</v>
      </c>
      <c r="N16" s="39">
        <v>44554</v>
      </c>
      <c r="O16" s="38" t="s">
        <v>43</v>
      </c>
      <c r="P16" s="35"/>
      <c r="Q16" s="56"/>
      <c r="R16" s="56"/>
      <c r="S16" s="56"/>
      <c r="T16" s="56"/>
      <c r="U16" s="57"/>
      <c r="V16" s="57"/>
      <c r="W16" s="57"/>
      <c r="X16" s="58"/>
      <c r="Y16" s="7"/>
      <c r="Z16" s="34"/>
      <c r="AA16" s="58"/>
      <c r="AB16" s="34"/>
    </row>
    <row r="17" spans="1:28" ht="25.35" customHeight="1">
      <c r="A17" s="37">
        <v>5</v>
      </c>
      <c r="B17" s="37">
        <v>7</v>
      </c>
      <c r="C17" s="29" t="s">
        <v>112</v>
      </c>
      <c r="D17" s="43">
        <v>21274.53</v>
      </c>
      <c r="E17" s="41">
        <v>13811.75</v>
      </c>
      <c r="F17" s="47">
        <f>(D17-E17)/E17</f>
        <v>0.54032110340832973</v>
      </c>
      <c r="G17" s="43">
        <v>3065</v>
      </c>
      <c r="H17" s="41">
        <v>43</v>
      </c>
      <c r="I17" s="41">
        <f t="shared" si="0"/>
        <v>71.279069767441854</v>
      </c>
      <c r="J17" s="41">
        <v>9</v>
      </c>
      <c r="K17" s="41">
        <v>7</v>
      </c>
      <c r="L17" s="43">
        <v>581423</v>
      </c>
      <c r="M17" s="43">
        <v>83492</v>
      </c>
      <c r="N17" s="39">
        <v>44526</v>
      </c>
      <c r="O17" s="38" t="s">
        <v>43</v>
      </c>
      <c r="P17" s="35"/>
      <c r="Q17" s="56"/>
      <c r="R17" s="56"/>
      <c r="S17" s="56"/>
      <c r="T17" s="56"/>
      <c r="U17" s="57"/>
      <c r="V17" s="57"/>
      <c r="W17" s="57"/>
      <c r="X17" s="58"/>
      <c r="Y17" s="7"/>
      <c r="Z17" s="34"/>
      <c r="AA17" s="58"/>
      <c r="AB17" s="34"/>
    </row>
    <row r="18" spans="1:28" ht="25.35" customHeight="1">
      <c r="A18" s="37">
        <v>6</v>
      </c>
      <c r="B18" s="37" t="s">
        <v>34</v>
      </c>
      <c r="C18" s="29" t="s">
        <v>159</v>
      </c>
      <c r="D18" s="43">
        <v>14992.09</v>
      </c>
      <c r="E18" s="41" t="s">
        <v>36</v>
      </c>
      <c r="F18" s="41" t="s">
        <v>36</v>
      </c>
      <c r="G18" s="43">
        <v>2100</v>
      </c>
      <c r="H18" s="41">
        <v>44</v>
      </c>
      <c r="I18" s="41">
        <f t="shared" si="0"/>
        <v>47.727272727272727</v>
      </c>
      <c r="J18" s="41">
        <v>9</v>
      </c>
      <c r="K18" s="41">
        <v>1</v>
      </c>
      <c r="L18" s="43">
        <v>14992</v>
      </c>
      <c r="M18" s="43">
        <v>2100</v>
      </c>
      <c r="N18" s="39">
        <v>44568</v>
      </c>
      <c r="O18" s="38" t="s">
        <v>50</v>
      </c>
      <c r="P18" s="35"/>
      <c r="Q18" s="56"/>
      <c r="R18" s="56"/>
      <c r="S18" s="56"/>
      <c r="T18" s="56"/>
      <c r="U18" s="57"/>
      <c r="V18" s="57"/>
      <c r="W18" s="57"/>
      <c r="X18" s="58"/>
      <c r="Y18" s="7"/>
      <c r="Z18" s="34"/>
      <c r="AA18" s="58"/>
      <c r="AB18" s="34"/>
    </row>
    <row r="19" spans="1:28" ht="25.35" customHeight="1">
      <c r="A19" s="37">
        <v>7</v>
      </c>
      <c r="B19" s="37">
        <v>4</v>
      </c>
      <c r="C19" s="29" t="s">
        <v>180</v>
      </c>
      <c r="D19" s="43">
        <v>13634.57</v>
      </c>
      <c r="E19" s="41">
        <v>19700.32</v>
      </c>
      <c r="F19" s="47">
        <f>(D19-E19)/E19</f>
        <v>-0.30790108993153409</v>
      </c>
      <c r="G19" s="43">
        <v>2686</v>
      </c>
      <c r="H19" s="41">
        <v>80</v>
      </c>
      <c r="I19" s="41">
        <f t="shared" si="0"/>
        <v>33.575000000000003</v>
      </c>
      <c r="J19" s="41">
        <v>20</v>
      </c>
      <c r="K19" s="41">
        <v>2</v>
      </c>
      <c r="L19" s="43">
        <v>49676.34</v>
      </c>
      <c r="M19" s="43">
        <v>10251</v>
      </c>
      <c r="N19" s="39">
        <v>44561</v>
      </c>
      <c r="O19" s="38" t="s">
        <v>91</v>
      </c>
      <c r="P19" s="35"/>
      <c r="Q19" s="56"/>
      <c r="R19" s="56"/>
      <c r="S19" s="56"/>
      <c r="T19" s="56"/>
      <c r="U19" s="57"/>
      <c r="V19" s="57"/>
      <c r="W19" s="57"/>
      <c r="X19" s="58"/>
      <c r="Y19" s="7"/>
      <c r="Z19" s="34"/>
      <c r="AA19" s="58"/>
      <c r="AB19" s="34"/>
    </row>
    <row r="20" spans="1:28" ht="25.35" customHeight="1">
      <c r="A20" s="37">
        <v>8</v>
      </c>
      <c r="B20" s="37">
        <v>6</v>
      </c>
      <c r="C20" s="29" t="s">
        <v>152</v>
      </c>
      <c r="D20" s="43">
        <v>13328.76</v>
      </c>
      <c r="E20" s="41">
        <v>17602.84</v>
      </c>
      <c r="F20" s="47">
        <f>(D20-E20)/E20</f>
        <v>-0.24280627444207867</v>
      </c>
      <c r="G20" s="43">
        <v>1906</v>
      </c>
      <c r="H20" s="41">
        <v>52</v>
      </c>
      <c r="I20" s="41">
        <f t="shared" si="0"/>
        <v>36.653846153846153</v>
      </c>
      <c r="J20" s="41">
        <v>13</v>
      </c>
      <c r="K20" s="41">
        <v>2</v>
      </c>
      <c r="L20" s="43">
        <v>43786</v>
      </c>
      <c r="M20" s="43">
        <v>6628</v>
      </c>
      <c r="N20" s="39">
        <v>44561</v>
      </c>
      <c r="O20" s="38" t="s">
        <v>41</v>
      </c>
      <c r="P20" s="35"/>
      <c r="Q20" s="56"/>
      <c r="R20" s="56"/>
      <c r="S20" s="56"/>
      <c r="T20" s="56"/>
      <c r="U20" s="57"/>
      <c r="V20" s="57"/>
      <c r="W20" s="57"/>
      <c r="X20" s="58"/>
      <c r="Y20" s="7"/>
      <c r="Z20" s="34"/>
      <c r="AA20" s="58"/>
      <c r="AB20" s="34"/>
    </row>
    <row r="21" spans="1:28" ht="25.35" customHeight="1">
      <c r="A21" s="37">
        <v>9</v>
      </c>
      <c r="B21" s="37">
        <v>5</v>
      </c>
      <c r="C21" s="29" t="s">
        <v>167</v>
      </c>
      <c r="D21" s="43">
        <v>12658.19</v>
      </c>
      <c r="E21" s="41">
        <v>18813.400000000001</v>
      </c>
      <c r="F21" s="47">
        <f>(D21-E21)/E21</f>
        <v>-0.32717159046211747</v>
      </c>
      <c r="G21" s="43">
        <v>1802</v>
      </c>
      <c r="H21" s="41">
        <v>44</v>
      </c>
      <c r="I21" s="41">
        <f t="shared" si="0"/>
        <v>40.954545454545453</v>
      </c>
      <c r="J21" s="41">
        <v>11</v>
      </c>
      <c r="K21" s="41">
        <v>3</v>
      </c>
      <c r="L21" s="43">
        <v>175008.52</v>
      </c>
      <c r="M21" s="43">
        <v>25796</v>
      </c>
      <c r="N21" s="39">
        <v>44554</v>
      </c>
      <c r="O21" s="38" t="s">
        <v>48</v>
      </c>
      <c r="P21" s="35"/>
      <c r="Q21" s="56"/>
      <c r="R21" s="56"/>
      <c r="S21" s="56"/>
      <c r="T21" s="56"/>
      <c r="U21" s="57"/>
      <c r="V21" s="57"/>
      <c r="W21" s="57"/>
      <c r="X21" s="58"/>
      <c r="Y21" s="7"/>
      <c r="Z21" s="34"/>
      <c r="AA21" s="58"/>
      <c r="AB21" s="34"/>
    </row>
    <row r="22" spans="1:28" ht="25.35" customHeight="1">
      <c r="A22" s="37">
        <v>10</v>
      </c>
      <c r="B22" s="37" t="s">
        <v>34</v>
      </c>
      <c r="C22" s="29" t="s">
        <v>189</v>
      </c>
      <c r="D22" s="43">
        <v>6063.45</v>
      </c>
      <c r="E22" s="41" t="s">
        <v>36</v>
      </c>
      <c r="F22" s="41" t="s">
        <v>36</v>
      </c>
      <c r="G22" s="43">
        <v>995</v>
      </c>
      <c r="H22" s="41">
        <v>45</v>
      </c>
      <c r="I22" s="41">
        <f t="shared" si="0"/>
        <v>22.111111111111111</v>
      </c>
      <c r="J22" s="41">
        <v>5</v>
      </c>
      <c r="K22" s="41">
        <v>1</v>
      </c>
      <c r="L22" s="43">
        <v>6063.45</v>
      </c>
      <c r="M22" s="43">
        <v>995</v>
      </c>
      <c r="N22" s="39">
        <v>44568</v>
      </c>
      <c r="O22" s="38" t="s">
        <v>190</v>
      </c>
      <c r="P22" s="35"/>
      <c r="Q22" s="56"/>
      <c r="R22" s="56"/>
      <c r="S22" s="56"/>
      <c r="T22" s="56"/>
      <c r="U22" s="57"/>
      <c r="V22" s="57"/>
      <c r="W22" s="57"/>
      <c r="X22" s="58"/>
      <c r="Y22" s="7"/>
      <c r="Z22" s="34"/>
      <c r="AA22" s="58"/>
      <c r="AB22" s="34"/>
    </row>
    <row r="23" spans="1:28" ht="25.35" customHeight="1">
      <c r="A23" s="14"/>
      <c r="B23" s="14"/>
      <c r="C23" s="28" t="s">
        <v>53</v>
      </c>
      <c r="D23" s="36">
        <f>SUM(D13:D22)</f>
        <v>335710.95000000007</v>
      </c>
      <c r="E23" s="36">
        <v>304579.40999999997</v>
      </c>
      <c r="F23" s="67">
        <f t="shared" ref="F23" si="1">(D23-E23)/E23</f>
        <v>0.10221157103167315</v>
      </c>
      <c r="G23" s="36">
        <f t="shared" ref="G23" si="2">SUM(G13:G22)</f>
        <v>52602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Z23" s="7"/>
      <c r="AA23" s="34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Z24" s="7"/>
      <c r="AA24" s="34"/>
    </row>
    <row r="25" spans="1:28" ht="25.35" customHeight="1">
      <c r="A25" s="37">
        <v>11</v>
      </c>
      <c r="B25" s="37">
        <v>9</v>
      </c>
      <c r="C25" s="29" t="s">
        <v>54</v>
      </c>
      <c r="D25" s="43">
        <v>3652.67</v>
      </c>
      <c r="E25" s="41">
        <v>7684.09</v>
      </c>
      <c r="F25" s="47">
        <f>(D25-E25)/E25</f>
        <v>-0.52464507833718765</v>
      </c>
      <c r="G25" s="43">
        <v>742</v>
      </c>
      <c r="H25" s="41">
        <v>16</v>
      </c>
      <c r="I25" s="41">
        <f>G25/H25</f>
        <v>46.375</v>
      </c>
      <c r="J25" s="41">
        <v>5</v>
      </c>
      <c r="K25" s="41">
        <v>7</v>
      </c>
      <c r="L25" s="43">
        <v>178706</v>
      </c>
      <c r="M25" s="43">
        <v>35761</v>
      </c>
      <c r="N25" s="39">
        <v>44526</v>
      </c>
      <c r="O25" s="38" t="s">
        <v>41</v>
      </c>
      <c r="P25" s="35"/>
      <c r="Q25" s="56"/>
      <c r="R25" s="56"/>
      <c r="S25" s="56"/>
      <c r="T25" s="56"/>
      <c r="U25" s="57"/>
      <c r="V25" s="57"/>
      <c r="W25" s="57"/>
      <c r="X25" s="58"/>
      <c r="Y25" s="7"/>
      <c r="Z25" s="34"/>
      <c r="AA25" s="58"/>
      <c r="AB25" s="34"/>
    </row>
    <row r="26" spans="1:28" ht="25.35" customHeight="1">
      <c r="A26" s="37">
        <v>12</v>
      </c>
      <c r="B26" s="66">
        <v>12</v>
      </c>
      <c r="C26" s="29" t="s">
        <v>173</v>
      </c>
      <c r="D26" s="43">
        <v>2022</v>
      </c>
      <c r="E26" s="41">
        <v>751.9</v>
      </c>
      <c r="F26" s="47">
        <f>(D26-E26)/E26</f>
        <v>1.6891873919404174</v>
      </c>
      <c r="G26" s="43">
        <v>380</v>
      </c>
      <c r="H26" s="41">
        <v>6</v>
      </c>
      <c r="I26" s="41">
        <f>G26/H26</f>
        <v>63.333333333333336</v>
      </c>
      <c r="J26" s="41">
        <v>3</v>
      </c>
      <c r="K26" s="41">
        <v>17</v>
      </c>
      <c r="L26" s="43">
        <v>147472</v>
      </c>
      <c r="M26" s="43">
        <v>26041</v>
      </c>
      <c r="N26" s="39">
        <v>44456</v>
      </c>
      <c r="O26" s="38" t="s">
        <v>57</v>
      </c>
      <c r="P26" s="35"/>
      <c r="Q26" s="56"/>
      <c r="R26" s="56"/>
      <c r="S26" s="56"/>
      <c r="T26" s="56"/>
      <c r="U26" s="57"/>
      <c r="V26" s="57"/>
      <c r="W26" s="57"/>
      <c r="X26" s="58"/>
      <c r="Y26" s="7"/>
      <c r="Z26" s="34"/>
      <c r="AA26" s="58"/>
      <c r="AB26" s="34"/>
    </row>
    <row r="27" spans="1:28" ht="25.35" customHeight="1">
      <c r="A27" s="37">
        <v>13</v>
      </c>
      <c r="B27" s="37" t="s">
        <v>34</v>
      </c>
      <c r="C27" s="29" t="s">
        <v>158</v>
      </c>
      <c r="D27" s="43">
        <v>1940</v>
      </c>
      <c r="E27" s="41" t="s">
        <v>36</v>
      </c>
      <c r="F27" s="41" t="s">
        <v>36</v>
      </c>
      <c r="G27" s="43">
        <v>376</v>
      </c>
      <c r="H27" s="41">
        <v>9</v>
      </c>
      <c r="I27" s="41">
        <f>G27/H27</f>
        <v>41.777777777777779</v>
      </c>
      <c r="J27" s="41">
        <v>5</v>
      </c>
      <c r="K27" s="41">
        <v>1</v>
      </c>
      <c r="L27" s="43">
        <v>1940</v>
      </c>
      <c r="M27" s="43">
        <v>376</v>
      </c>
      <c r="N27" s="39">
        <v>44568</v>
      </c>
      <c r="O27" s="38" t="s">
        <v>119</v>
      </c>
      <c r="P27" s="35"/>
      <c r="Q27" s="56"/>
      <c r="R27" s="56"/>
      <c r="S27" s="56"/>
      <c r="T27" s="56"/>
      <c r="U27" s="57"/>
      <c r="V27" s="57"/>
      <c r="W27" s="57"/>
      <c r="X27" s="58"/>
      <c r="Y27" s="7"/>
      <c r="Z27" s="34"/>
      <c r="AA27" s="58"/>
      <c r="AB27" s="34"/>
    </row>
    <row r="28" spans="1:28" ht="25.35" customHeight="1">
      <c r="A28" s="37">
        <v>14</v>
      </c>
      <c r="B28" s="37">
        <v>8</v>
      </c>
      <c r="C28" s="29" t="s">
        <v>191</v>
      </c>
      <c r="D28" s="43">
        <v>1852</v>
      </c>
      <c r="E28" s="41">
        <v>10639</v>
      </c>
      <c r="F28" s="47">
        <f>(D28-E28)/E28</f>
        <v>-0.82592348904972268</v>
      </c>
      <c r="G28" s="43">
        <v>270</v>
      </c>
      <c r="H28" s="41" t="s">
        <v>36</v>
      </c>
      <c r="I28" s="41" t="s">
        <v>36</v>
      </c>
      <c r="J28" s="41">
        <v>2</v>
      </c>
      <c r="K28" s="41">
        <v>4</v>
      </c>
      <c r="L28" s="43">
        <v>66333</v>
      </c>
      <c r="M28" s="43">
        <v>10390</v>
      </c>
      <c r="N28" s="39">
        <v>44547</v>
      </c>
      <c r="O28" s="38" t="s">
        <v>65</v>
      </c>
      <c r="P28" s="35"/>
      <c r="Q28" s="56"/>
      <c r="R28" s="56"/>
      <c r="S28" s="56"/>
      <c r="T28" s="56"/>
      <c r="U28" s="57"/>
      <c r="V28" s="57"/>
      <c r="W28" s="57"/>
      <c r="X28" s="58"/>
      <c r="Y28" s="7"/>
      <c r="Z28" s="34"/>
      <c r="AA28" s="58"/>
      <c r="AB28" s="34"/>
    </row>
    <row r="29" spans="1:28" ht="25.35" customHeight="1">
      <c r="A29" s="37">
        <v>15</v>
      </c>
      <c r="B29" s="68">
        <v>15</v>
      </c>
      <c r="C29" s="29" t="s">
        <v>121</v>
      </c>
      <c r="D29" s="43">
        <v>734</v>
      </c>
      <c r="E29" s="41">
        <v>441</v>
      </c>
      <c r="F29" s="47">
        <f>(D29-E29)/E29</f>
        <v>0.66439909297052158</v>
      </c>
      <c r="G29" s="43">
        <v>149</v>
      </c>
      <c r="H29" s="41">
        <v>3</v>
      </c>
      <c r="I29" s="41">
        <f>G29/H29</f>
        <v>49.666666666666664</v>
      </c>
      <c r="J29" s="41">
        <v>2</v>
      </c>
      <c r="K29" s="41" t="s">
        <v>36</v>
      </c>
      <c r="L29" s="43">
        <v>45414</v>
      </c>
      <c r="M29" s="43">
        <v>7652</v>
      </c>
      <c r="N29" s="39">
        <v>44512</v>
      </c>
      <c r="O29" s="38" t="s">
        <v>50</v>
      </c>
      <c r="P29" s="35"/>
      <c r="Q29" s="56"/>
      <c r="R29" s="56"/>
      <c r="S29" s="56"/>
      <c r="T29" s="56"/>
      <c r="U29" s="57"/>
      <c r="V29" s="57"/>
      <c r="W29" s="58"/>
      <c r="X29" s="57"/>
      <c r="Y29" s="34"/>
      <c r="Z29" s="58"/>
      <c r="AA29" s="7"/>
      <c r="AB29" s="34"/>
    </row>
    <row r="30" spans="1:28" ht="25.35" customHeight="1">
      <c r="A30" s="37">
        <v>16</v>
      </c>
      <c r="B30" s="37">
        <v>11</v>
      </c>
      <c r="C30" s="29" t="s">
        <v>134</v>
      </c>
      <c r="D30" s="43">
        <v>719</v>
      </c>
      <c r="E30" s="41">
        <v>3282</v>
      </c>
      <c r="F30" s="47">
        <f>(D30-E30)/E30</f>
        <v>-0.78092626447288238</v>
      </c>
      <c r="G30" s="43">
        <v>144</v>
      </c>
      <c r="H30" s="41">
        <v>3</v>
      </c>
      <c r="I30" s="41">
        <f>G30/H30</f>
        <v>48</v>
      </c>
      <c r="J30" s="41">
        <v>2</v>
      </c>
      <c r="K30" s="41">
        <v>2</v>
      </c>
      <c r="L30" s="43">
        <v>5573</v>
      </c>
      <c r="M30" s="43">
        <v>1065</v>
      </c>
      <c r="N30" s="39">
        <v>44561</v>
      </c>
      <c r="O30" s="38" t="s">
        <v>119</v>
      </c>
      <c r="P30" s="35"/>
      <c r="Q30" s="56"/>
      <c r="R30" s="56"/>
      <c r="S30" s="56"/>
      <c r="T30" s="56"/>
      <c r="U30" s="57"/>
      <c r="V30" s="57"/>
      <c r="W30" s="57"/>
      <c r="X30" s="58"/>
      <c r="Y30" s="7"/>
      <c r="Z30" s="34"/>
      <c r="AA30" s="58"/>
      <c r="AB30" s="34"/>
    </row>
    <row r="31" spans="1:28" ht="25.35" customHeight="1">
      <c r="A31" s="37">
        <v>17</v>
      </c>
      <c r="B31" s="37" t="s">
        <v>34</v>
      </c>
      <c r="C31" s="29" t="s">
        <v>155</v>
      </c>
      <c r="D31" s="43">
        <v>560.20000000000005</v>
      </c>
      <c r="E31" s="41" t="s">
        <v>36</v>
      </c>
      <c r="F31" s="41" t="s">
        <v>36</v>
      </c>
      <c r="G31" s="43">
        <v>95</v>
      </c>
      <c r="H31" s="41">
        <v>6</v>
      </c>
      <c r="I31" s="41">
        <f>G31/H31</f>
        <v>15.833333333333334</v>
      </c>
      <c r="J31" s="41">
        <v>3</v>
      </c>
      <c r="K31" s="41">
        <v>1</v>
      </c>
      <c r="L31" s="43">
        <v>560.20000000000005</v>
      </c>
      <c r="M31" s="43">
        <v>95</v>
      </c>
      <c r="N31" s="39">
        <v>44568</v>
      </c>
      <c r="O31" s="38" t="s">
        <v>91</v>
      </c>
      <c r="P31" s="35"/>
      <c r="Q31" s="56"/>
      <c r="R31" s="56"/>
      <c r="S31" s="56"/>
      <c r="T31" s="56"/>
      <c r="U31" s="57"/>
      <c r="V31" s="57"/>
      <c r="W31" s="57"/>
      <c r="X31" s="58"/>
      <c r="Y31" s="7"/>
      <c r="Z31" s="34"/>
      <c r="AA31" s="58"/>
      <c r="AB31" s="34"/>
    </row>
    <row r="32" spans="1:28" ht="25.35" customHeight="1">
      <c r="A32" s="37">
        <v>18</v>
      </c>
      <c r="B32" s="37" t="s">
        <v>34</v>
      </c>
      <c r="C32" s="29" t="s">
        <v>192</v>
      </c>
      <c r="D32" s="43">
        <v>524.6</v>
      </c>
      <c r="E32" s="41" t="s">
        <v>36</v>
      </c>
      <c r="F32" s="41" t="s">
        <v>36</v>
      </c>
      <c r="G32" s="43">
        <v>106</v>
      </c>
      <c r="H32" s="41" t="s">
        <v>36</v>
      </c>
      <c r="I32" s="41" t="s">
        <v>36</v>
      </c>
      <c r="J32" s="41">
        <v>6</v>
      </c>
      <c r="K32" s="41">
        <v>1</v>
      </c>
      <c r="L32" s="43">
        <v>524.6</v>
      </c>
      <c r="M32" s="43">
        <v>106</v>
      </c>
      <c r="N32" s="39">
        <v>44568</v>
      </c>
      <c r="O32" s="38" t="s">
        <v>81</v>
      </c>
      <c r="P32" s="35"/>
      <c r="Q32" s="56"/>
      <c r="R32" s="56"/>
      <c r="S32" s="56"/>
      <c r="T32" s="56"/>
      <c r="U32" s="57"/>
      <c r="V32" s="57"/>
      <c r="W32" s="58"/>
      <c r="X32" s="58"/>
      <c r="Y32" s="57"/>
      <c r="Z32" s="34"/>
    </row>
    <row r="33" spans="1:28" ht="24.75" customHeight="1">
      <c r="A33" s="37">
        <v>19</v>
      </c>
      <c r="B33" s="41" t="s">
        <v>36</v>
      </c>
      <c r="C33" s="29" t="s">
        <v>200</v>
      </c>
      <c r="D33" s="43">
        <v>426</v>
      </c>
      <c r="E33" s="41" t="s">
        <v>36</v>
      </c>
      <c r="F33" s="41" t="s">
        <v>36</v>
      </c>
      <c r="G33" s="43">
        <v>72</v>
      </c>
      <c r="H33" s="41">
        <v>6</v>
      </c>
      <c r="I33" s="41">
        <f>G33/H33</f>
        <v>12</v>
      </c>
      <c r="J33" s="41">
        <v>3</v>
      </c>
      <c r="K33" s="41">
        <v>3</v>
      </c>
      <c r="L33" s="43">
        <v>3285.5</v>
      </c>
      <c r="M33" s="43">
        <v>733</v>
      </c>
      <c r="N33" s="39">
        <v>44554</v>
      </c>
      <c r="O33" s="38" t="s">
        <v>91</v>
      </c>
      <c r="P33" s="35"/>
      <c r="Q33" s="56"/>
      <c r="R33" s="56"/>
      <c r="S33" s="56"/>
      <c r="T33" s="56"/>
      <c r="U33" s="57"/>
      <c r="V33" s="57"/>
      <c r="W33" s="58"/>
      <c r="X33" s="57"/>
      <c r="Y33" s="58"/>
      <c r="Z33" s="34"/>
    </row>
    <row r="34" spans="1:28" ht="25.35" customHeight="1">
      <c r="A34" s="37">
        <v>20</v>
      </c>
      <c r="B34" s="66">
        <v>18</v>
      </c>
      <c r="C34" s="29" t="s">
        <v>133</v>
      </c>
      <c r="D34" s="43">
        <v>423</v>
      </c>
      <c r="E34" s="41">
        <v>296</v>
      </c>
      <c r="F34" s="47">
        <f>(D34-E34)/E34</f>
        <v>0.42905405405405406</v>
      </c>
      <c r="G34" s="43">
        <v>92</v>
      </c>
      <c r="H34" s="41">
        <v>2</v>
      </c>
      <c r="I34" s="41">
        <f>G34/H34</f>
        <v>46</v>
      </c>
      <c r="J34" s="41">
        <v>2</v>
      </c>
      <c r="K34" s="41">
        <v>6</v>
      </c>
      <c r="L34" s="43">
        <v>8514</v>
      </c>
      <c r="M34" s="43">
        <v>1761</v>
      </c>
      <c r="N34" s="39">
        <v>44533</v>
      </c>
      <c r="O34" s="38" t="s">
        <v>119</v>
      </c>
      <c r="P34" s="35"/>
      <c r="Q34" s="56"/>
      <c r="R34" s="56"/>
      <c r="S34" s="56"/>
      <c r="T34" s="56"/>
      <c r="U34" s="57"/>
      <c r="V34" s="57"/>
      <c r="W34" s="57"/>
      <c r="X34" s="58"/>
      <c r="Y34" s="7"/>
      <c r="Z34" s="34"/>
      <c r="AA34" s="58"/>
      <c r="AB34" s="34"/>
    </row>
    <row r="35" spans="1:28" ht="25.35" customHeight="1">
      <c r="A35" s="14"/>
      <c r="B35" s="14"/>
      <c r="C35" s="28" t="s">
        <v>69</v>
      </c>
      <c r="D35" s="36">
        <f>SUM(D23:D34)</f>
        <v>348564.42000000004</v>
      </c>
      <c r="E35" s="36">
        <v>311398</v>
      </c>
      <c r="F35" s="67">
        <f>(D35-E35)/E35</f>
        <v>0.11935343194240182</v>
      </c>
      <c r="G35" s="36">
        <f t="shared" ref="G35" si="3">SUM(G23:G34)</f>
        <v>55028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Z35" s="7"/>
      <c r="AA35" s="34"/>
    </row>
    <row r="36" spans="1:28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W36" s="26"/>
      <c r="Z36" s="7"/>
      <c r="AA36" s="34"/>
    </row>
    <row r="37" spans="1:28" ht="25.35" customHeight="1">
      <c r="A37" s="37">
        <v>21</v>
      </c>
      <c r="B37" s="66">
        <v>20</v>
      </c>
      <c r="C37" s="29" t="s">
        <v>100</v>
      </c>
      <c r="D37" s="43">
        <v>304.99</v>
      </c>
      <c r="E37" s="41">
        <v>144.5</v>
      </c>
      <c r="F37" s="47">
        <f>(D37-E37)/E37</f>
        <v>1.1106574394463669</v>
      </c>
      <c r="G37" s="43">
        <v>54</v>
      </c>
      <c r="H37" s="41">
        <v>3</v>
      </c>
      <c r="I37" s="41">
        <f>G37/H37</f>
        <v>18</v>
      </c>
      <c r="J37" s="41">
        <v>3</v>
      </c>
      <c r="K37" s="41" t="s">
        <v>36</v>
      </c>
      <c r="L37" s="43">
        <v>10002.31</v>
      </c>
      <c r="M37" s="43">
        <v>1796</v>
      </c>
      <c r="N37" s="39">
        <v>44533</v>
      </c>
      <c r="O37" s="38" t="s">
        <v>68</v>
      </c>
      <c r="P37" s="35"/>
      <c r="Q37" s="56"/>
      <c r="R37" s="56"/>
      <c r="S37" s="56"/>
      <c r="T37" s="56"/>
      <c r="U37" s="57"/>
      <c r="V37" s="57"/>
      <c r="W37" s="58"/>
      <c r="X37" s="34"/>
      <c r="Y37" s="58"/>
      <c r="Z37" s="57"/>
    </row>
    <row r="38" spans="1:28" ht="25.35" customHeight="1">
      <c r="A38" s="37">
        <v>22</v>
      </c>
      <c r="B38" s="37">
        <v>13</v>
      </c>
      <c r="C38" s="29" t="s">
        <v>182</v>
      </c>
      <c r="D38" s="43">
        <v>302.39999999999998</v>
      </c>
      <c r="E38" s="41">
        <v>531.20000000000005</v>
      </c>
      <c r="F38" s="47">
        <f>(D38-E38)/E38</f>
        <v>-0.43072289156626514</v>
      </c>
      <c r="G38" s="43">
        <v>91</v>
      </c>
      <c r="H38" s="41">
        <v>6</v>
      </c>
      <c r="I38" s="41">
        <f>G38/H38</f>
        <v>15.166666666666666</v>
      </c>
      <c r="J38" s="41">
        <v>3</v>
      </c>
      <c r="K38" s="41">
        <v>5</v>
      </c>
      <c r="L38" s="43">
        <v>41716.46</v>
      </c>
      <c r="M38" s="43">
        <v>8831</v>
      </c>
      <c r="N38" s="39">
        <v>44540</v>
      </c>
      <c r="O38" s="38" t="s">
        <v>68</v>
      </c>
      <c r="P38" s="35"/>
      <c r="Q38" s="56"/>
      <c r="R38" s="56"/>
      <c r="S38" s="56"/>
      <c r="T38" s="56"/>
      <c r="U38" s="57"/>
      <c r="V38" s="57"/>
      <c r="W38" s="57"/>
      <c r="X38" s="58"/>
      <c r="Z38" s="34"/>
      <c r="AA38" s="58"/>
    </row>
    <row r="39" spans="1:28" ht="25.35" customHeight="1">
      <c r="A39" s="37">
        <v>23</v>
      </c>
      <c r="B39" s="61">
        <v>16</v>
      </c>
      <c r="C39" s="29" t="s">
        <v>183</v>
      </c>
      <c r="D39" s="43">
        <v>196</v>
      </c>
      <c r="E39" s="41">
        <v>359</v>
      </c>
      <c r="F39" s="47">
        <f>(D39-E39)/E39</f>
        <v>-0.45403899721448465</v>
      </c>
      <c r="G39" s="43">
        <v>34</v>
      </c>
      <c r="H39" s="41">
        <v>5</v>
      </c>
      <c r="I39" s="41">
        <f>G39/H39</f>
        <v>6.8</v>
      </c>
      <c r="J39" s="41">
        <v>2</v>
      </c>
      <c r="K39" s="41">
        <v>3</v>
      </c>
      <c r="L39" s="43">
        <v>2102.39</v>
      </c>
      <c r="M39" s="43">
        <v>414</v>
      </c>
      <c r="N39" s="39">
        <v>44554</v>
      </c>
      <c r="O39" s="38" t="s">
        <v>59</v>
      </c>
      <c r="P39" s="35"/>
      <c r="Q39" s="56"/>
      <c r="R39" s="56"/>
      <c r="S39" s="56"/>
      <c r="T39" s="56"/>
      <c r="U39" s="56"/>
      <c r="V39" s="57"/>
      <c r="W39" s="58"/>
      <c r="X39" s="34"/>
      <c r="Y39" s="57"/>
      <c r="Z39" s="58"/>
    </row>
    <row r="40" spans="1:28" ht="25.35" customHeight="1">
      <c r="A40" s="37">
        <v>24</v>
      </c>
      <c r="B40" s="44" t="s">
        <v>36</v>
      </c>
      <c r="C40" s="29" t="s">
        <v>201</v>
      </c>
      <c r="D40" s="43">
        <v>180</v>
      </c>
      <c r="E40" s="41" t="s">
        <v>36</v>
      </c>
      <c r="F40" s="41" t="s">
        <v>36</v>
      </c>
      <c r="G40" s="43">
        <v>28</v>
      </c>
      <c r="H40" s="41">
        <v>5</v>
      </c>
      <c r="I40" s="41">
        <f>G40/H40</f>
        <v>5.6</v>
      </c>
      <c r="J40" s="41">
        <v>2</v>
      </c>
      <c r="K40" s="41" t="s">
        <v>36</v>
      </c>
      <c r="L40" s="43">
        <v>3126.75</v>
      </c>
      <c r="M40" s="43">
        <v>542</v>
      </c>
      <c r="N40" s="39">
        <v>44498</v>
      </c>
      <c r="O40" s="38" t="s">
        <v>91</v>
      </c>
      <c r="P40" s="35"/>
      <c r="Q40" s="56"/>
      <c r="R40" s="56"/>
      <c r="S40" s="56"/>
      <c r="T40" s="56"/>
      <c r="U40" s="57"/>
      <c r="V40" s="57"/>
      <c r="W40" s="57"/>
      <c r="X40" s="58"/>
      <c r="Y40" s="7"/>
      <c r="Z40" s="34"/>
      <c r="AA40" s="58"/>
      <c r="AB40" s="34"/>
    </row>
    <row r="41" spans="1:28" ht="25.35" customHeight="1">
      <c r="A41" s="37">
        <v>25</v>
      </c>
      <c r="B41" s="41" t="s">
        <v>36</v>
      </c>
      <c r="C41" s="29" t="s">
        <v>181</v>
      </c>
      <c r="D41" s="43">
        <v>100.5</v>
      </c>
      <c r="E41" s="41" t="s">
        <v>36</v>
      </c>
      <c r="F41" s="41" t="s">
        <v>36</v>
      </c>
      <c r="G41" s="43">
        <v>27</v>
      </c>
      <c r="H41" s="41">
        <v>1</v>
      </c>
      <c r="I41" s="41">
        <f>G41/H41</f>
        <v>27</v>
      </c>
      <c r="J41" s="41">
        <v>1</v>
      </c>
      <c r="K41" s="41" t="s">
        <v>36</v>
      </c>
      <c r="L41" s="43">
        <v>7993</v>
      </c>
      <c r="M41" s="43">
        <v>1381</v>
      </c>
      <c r="N41" s="39">
        <v>44540</v>
      </c>
      <c r="O41" s="38" t="s">
        <v>41</v>
      </c>
      <c r="P41" s="35"/>
      <c r="Q41" s="56"/>
      <c r="R41" s="56"/>
      <c r="S41" s="56"/>
      <c r="T41" s="56"/>
      <c r="U41" s="57"/>
      <c r="V41" s="57"/>
      <c r="W41" s="58"/>
      <c r="X41" s="34"/>
      <c r="Y41" s="58"/>
      <c r="Z41" s="57"/>
      <c r="AA41" s="7"/>
      <c r="AB41" s="34"/>
    </row>
    <row r="42" spans="1:28" ht="25.35" customHeight="1">
      <c r="A42" s="37">
        <v>26</v>
      </c>
      <c r="B42" s="68">
        <v>21</v>
      </c>
      <c r="C42" s="29" t="s">
        <v>202</v>
      </c>
      <c r="D42" s="72">
        <v>75</v>
      </c>
      <c r="E42" s="41">
        <v>103.5</v>
      </c>
      <c r="F42" s="47">
        <f>(D42-E42)/E42</f>
        <v>-0.27536231884057971</v>
      </c>
      <c r="G42" s="43">
        <v>12</v>
      </c>
      <c r="H42" s="41" t="s">
        <v>36</v>
      </c>
      <c r="I42" s="41" t="s">
        <v>36</v>
      </c>
      <c r="J42" s="41">
        <v>1</v>
      </c>
      <c r="K42" s="41" t="s">
        <v>36</v>
      </c>
      <c r="L42" s="43">
        <v>2665.41</v>
      </c>
      <c r="M42" s="43">
        <v>503</v>
      </c>
      <c r="N42" s="39">
        <v>44519</v>
      </c>
      <c r="O42" s="38" t="s">
        <v>81</v>
      </c>
      <c r="P42" s="35"/>
      <c r="Q42" s="56"/>
      <c r="R42" s="56"/>
      <c r="S42" s="56"/>
      <c r="T42" s="56"/>
      <c r="U42" s="56"/>
      <c r="V42" s="57"/>
      <c r="W42" s="58"/>
      <c r="X42" s="57"/>
      <c r="Y42" s="7"/>
      <c r="Z42" s="34"/>
      <c r="AA42" s="58"/>
      <c r="AB42" s="34"/>
    </row>
    <row r="43" spans="1:28" ht="25.35" customHeight="1">
      <c r="A43" s="37">
        <v>27</v>
      </c>
      <c r="B43" s="37">
        <v>26</v>
      </c>
      <c r="C43" s="29" t="s">
        <v>203</v>
      </c>
      <c r="D43" s="43">
        <v>31</v>
      </c>
      <c r="E43" s="41">
        <v>78</v>
      </c>
      <c r="F43" s="47">
        <f>(D43-E43)/E43</f>
        <v>-0.60256410256410253</v>
      </c>
      <c r="G43" s="43">
        <v>7</v>
      </c>
      <c r="H43" s="41" t="s">
        <v>36</v>
      </c>
      <c r="I43" s="41" t="s">
        <v>36</v>
      </c>
      <c r="J43" s="41">
        <v>2</v>
      </c>
      <c r="K43" s="41">
        <v>4</v>
      </c>
      <c r="L43" s="43">
        <v>1165</v>
      </c>
      <c r="M43" s="43">
        <v>232</v>
      </c>
      <c r="N43" s="39">
        <v>44547</v>
      </c>
      <c r="O43" s="38" t="s">
        <v>204</v>
      </c>
      <c r="P43" s="35"/>
      <c r="Q43" s="56"/>
      <c r="R43" s="56"/>
      <c r="S43" s="56"/>
      <c r="T43" s="56"/>
      <c r="U43" s="57"/>
      <c r="V43" s="57"/>
      <c r="W43" s="57"/>
      <c r="X43" s="58"/>
      <c r="Y43" s="7"/>
      <c r="Z43" s="34"/>
      <c r="AA43" s="58"/>
      <c r="AB43" s="34"/>
    </row>
    <row r="44" spans="1:28" ht="25.35" customHeight="1">
      <c r="A44" s="14"/>
      <c r="B44" s="14"/>
      <c r="C44" s="28" t="s">
        <v>205</v>
      </c>
      <c r="D44" s="36">
        <f>SUM(D35:D43)</f>
        <v>349754.31000000006</v>
      </c>
      <c r="E44" s="36">
        <v>312053.40000000002</v>
      </c>
      <c r="F44" s="67">
        <f>(D44-E44)/E44</f>
        <v>0.12081557195018554</v>
      </c>
      <c r="G44" s="36">
        <f>SUM(G35:G43)</f>
        <v>55281</v>
      </c>
      <c r="H44" s="36"/>
      <c r="I44" s="16"/>
      <c r="J44" s="15"/>
      <c r="K44" s="17"/>
      <c r="L44" s="18"/>
      <c r="M44" s="22"/>
      <c r="N44" s="19"/>
      <c r="O44" s="48"/>
    </row>
    <row r="45" spans="1:28" ht="23.1" customHeight="1">
      <c r="R45" s="35"/>
    </row>
    <row r="46" spans="1:28" ht="17.25" customHeight="1">
      <c r="R46" s="35"/>
    </row>
    <row r="58" spans="16:18">
      <c r="R58" s="35"/>
    </row>
    <row r="62" spans="16:18">
      <c r="P62" s="35"/>
    </row>
    <row r="66" ht="12" customHeight="1"/>
  </sheetData>
  <sortState xmlns:xlrd2="http://schemas.microsoft.com/office/spreadsheetml/2017/richdata2" ref="B13:O43">
    <sortCondition descending="1" ref="D13:D4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81DE-F1AD-42A5-A0AB-A2F48A906CD9}">
  <dimension ref="A1:AB68"/>
  <sheetViews>
    <sheetView topLeftCell="A13" zoomScale="60" zoomScaleNormal="60" workbookViewId="0">
      <selection activeCell="A45" sqref="A45:XFD45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bestFit="1" customWidth="1"/>
    <col min="24" max="24" width="13.6640625" style="33" customWidth="1"/>
    <col min="25" max="25" width="11" style="33" customWidth="1"/>
    <col min="26" max="26" width="12.5546875" style="33" bestFit="1" customWidth="1"/>
    <col min="27" max="27" width="14.88671875" style="33" customWidth="1"/>
    <col min="28" max="16384" width="8.88671875" style="33"/>
  </cols>
  <sheetData>
    <row r="1" spans="1:28" ht="19.5" customHeight="1">
      <c r="E1" s="2" t="s">
        <v>206</v>
      </c>
      <c r="F1" s="2"/>
      <c r="G1" s="2"/>
      <c r="H1" s="2"/>
      <c r="I1" s="2"/>
    </row>
    <row r="2" spans="1:28" ht="19.5" customHeight="1">
      <c r="E2" s="2" t="s">
        <v>207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 ht="21.6">
      <c r="A6" s="132"/>
      <c r="B6" s="132"/>
      <c r="C6" s="129"/>
      <c r="D6" s="4" t="s">
        <v>198</v>
      </c>
      <c r="E6" s="4" t="s">
        <v>208</v>
      </c>
      <c r="F6" s="129"/>
      <c r="G6" s="4" t="s">
        <v>198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AA9" s="35"/>
    </row>
    <row r="10" spans="1:28" ht="21.6">
      <c r="A10" s="132"/>
      <c r="B10" s="132"/>
      <c r="C10" s="129"/>
      <c r="D10" s="79" t="s">
        <v>199</v>
      </c>
      <c r="E10" s="79" t="s">
        <v>209</v>
      </c>
      <c r="F10" s="129"/>
      <c r="G10" s="79" t="s">
        <v>199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AA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AA11" s="35"/>
    </row>
    <row r="12" spans="1:28" ht="15.6" customHeight="1" thickBot="1">
      <c r="A12" s="134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7"/>
      <c r="X12" s="58"/>
      <c r="Y12" s="34"/>
      <c r="AA12" s="58"/>
    </row>
    <row r="13" spans="1:28" ht="25.35" customHeight="1">
      <c r="A13" s="37">
        <v>1</v>
      </c>
      <c r="B13" s="37" t="s">
        <v>34</v>
      </c>
      <c r="C13" s="29" t="s">
        <v>61</v>
      </c>
      <c r="D13" s="43">
        <v>112459.92</v>
      </c>
      <c r="E13" s="41" t="s">
        <v>36</v>
      </c>
      <c r="F13" s="41" t="s">
        <v>36</v>
      </c>
      <c r="G13" s="43">
        <v>15827</v>
      </c>
      <c r="H13" s="41">
        <v>131</v>
      </c>
      <c r="I13" s="41">
        <f t="shared" ref="I13:I19" si="0">G13/H13</f>
        <v>120.81679389312977</v>
      </c>
      <c r="J13" s="41">
        <v>19</v>
      </c>
      <c r="K13" s="41">
        <v>1</v>
      </c>
      <c r="L13" s="43">
        <v>148215.51</v>
      </c>
      <c r="M13" s="43">
        <v>21089</v>
      </c>
      <c r="N13" s="39">
        <v>44561</v>
      </c>
      <c r="O13" s="38" t="s">
        <v>62</v>
      </c>
      <c r="P13" s="35"/>
      <c r="Q13" s="56"/>
      <c r="R13" s="56"/>
      <c r="S13" s="56"/>
      <c r="T13" s="56"/>
      <c r="U13" s="57"/>
      <c r="V13" s="57"/>
      <c r="W13" s="57"/>
      <c r="X13" s="58"/>
      <c r="Y13" s="34"/>
      <c r="Z13" s="7"/>
      <c r="AA13" s="58"/>
      <c r="AB13" s="34"/>
    </row>
    <row r="14" spans="1:28" ht="25.35" customHeight="1">
      <c r="A14" s="37">
        <v>2</v>
      </c>
      <c r="B14" s="37">
        <v>1</v>
      </c>
      <c r="C14" s="29" t="s">
        <v>109</v>
      </c>
      <c r="D14" s="43">
        <v>54971.82</v>
      </c>
      <c r="E14" s="41">
        <v>46159.3</v>
      </c>
      <c r="F14" s="47">
        <f>(D14-E14)/E14</f>
        <v>0.19091537350003132</v>
      </c>
      <c r="G14" s="43">
        <v>7567</v>
      </c>
      <c r="H14" s="41">
        <v>76</v>
      </c>
      <c r="I14" s="41">
        <f t="shared" si="0"/>
        <v>99.565789473684205</v>
      </c>
      <c r="J14" s="41">
        <v>12</v>
      </c>
      <c r="K14" s="41">
        <v>3</v>
      </c>
      <c r="L14" s="43">
        <v>546976.39</v>
      </c>
      <c r="M14" s="43">
        <v>78459</v>
      </c>
      <c r="N14" s="39">
        <v>44547</v>
      </c>
      <c r="O14" s="38" t="s">
        <v>39</v>
      </c>
      <c r="P14" s="35"/>
      <c r="Q14" s="56"/>
      <c r="R14" s="56"/>
      <c r="S14" s="56"/>
      <c r="T14" s="56"/>
      <c r="U14" s="57"/>
      <c r="V14" s="57"/>
      <c r="W14" s="57"/>
      <c r="X14" s="58"/>
      <c r="Y14" s="34"/>
      <c r="Z14" s="7"/>
      <c r="AA14" s="58"/>
      <c r="AB14" s="34"/>
    </row>
    <row r="15" spans="1:28" ht="25.35" customHeight="1">
      <c r="A15" s="37">
        <v>3</v>
      </c>
      <c r="B15" s="37">
        <v>3</v>
      </c>
      <c r="C15" s="29" t="s">
        <v>111</v>
      </c>
      <c r="D15" s="43">
        <v>43410.11</v>
      </c>
      <c r="E15" s="41">
        <v>21131.93</v>
      </c>
      <c r="F15" s="47">
        <f>(D15-E15)/E15</f>
        <v>1.0542425609019148</v>
      </c>
      <c r="G15" s="43">
        <v>8365</v>
      </c>
      <c r="H15" s="41">
        <v>107</v>
      </c>
      <c r="I15" s="41">
        <f t="shared" si="0"/>
        <v>78.177570093457945</v>
      </c>
      <c r="J15" s="41">
        <v>19</v>
      </c>
      <c r="K15" s="41">
        <v>2</v>
      </c>
      <c r="L15" s="43">
        <v>155412</v>
      </c>
      <c r="M15" s="43">
        <v>32105</v>
      </c>
      <c r="N15" s="39">
        <v>44554</v>
      </c>
      <c r="O15" s="38" t="s">
        <v>43</v>
      </c>
      <c r="P15" s="35"/>
      <c r="Q15" s="56"/>
      <c r="R15" s="56"/>
      <c r="S15" s="56"/>
      <c r="T15" s="56"/>
      <c r="U15" s="57"/>
      <c r="V15" s="57"/>
      <c r="W15" s="57"/>
      <c r="X15" s="58"/>
      <c r="Y15" s="34"/>
      <c r="Z15" s="7"/>
      <c r="AA15" s="58"/>
      <c r="AB15" s="34"/>
    </row>
    <row r="16" spans="1:28" ht="25.35" customHeight="1">
      <c r="A16" s="37">
        <v>4</v>
      </c>
      <c r="B16" s="37" t="s">
        <v>34</v>
      </c>
      <c r="C16" s="29" t="s">
        <v>180</v>
      </c>
      <c r="D16" s="43">
        <v>19700.32</v>
      </c>
      <c r="E16" s="41" t="s">
        <v>36</v>
      </c>
      <c r="F16" s="41" t="s">
        <v>36</v>
      </c>
      <c r="G16" s="43">
        <v>3850</v>
      </c>
      <c r="H16" s="41">
        <v>80</v>
      </c>
      <c r="I16" s="41">
        <f t="shared" si="0"/>
        <v>48.125</v>
      </c>
      <c r="J16" s="41">
        <v>15</v>
      </c>
      <c r="K16" s="41">
        <v>1</v>
      </c>
      <c r="L16" s="43">
        <v>19700.32</v>
      </c>
      <c r="M16" s="43">
        <v>3850</v>
      </c>
      <c r="N16" s="39">
        <v>44561</v>
      </c>
      <c r="O16" s="38" t="s">
        <v>91</v>
      </c>
      <c r="P16" s="35"/>
      <c r="Q16" s="56"/>
      <c r="R16" s="56"/>
      <c r="S16" s="56"/>
      <c r="T16" s="56"/>
      <c r="U16" s="57"/>
      <c r="V16" s="57"/>
      <c r="W16" s="57"/>
      <c r="X16" s="58"/>
      <c r="Y16" s="34"/>
      <c r="Z16" s="7"/>
      <c r="AA16" s="58"/>
      <c r="AB16" s="34"/>
    </row>
    <row r="17" spans="1:28" ht="25.35" customHeight="1">
      <c r="A17" s="37">
        <v>5</v>
      </c>
      <c r="B17" s="37">
        <v>2</v>
      </c>
      <c r="C17" s="29" t="s">
        <v>167</v>
      </c>
      <c r="D17" s="43">
        <v>18813.400000000001</v>
      </c>
      <c r="E17" s="41">
        <v>27834.17</v>
      </c>
      <c r="F17" s="47">
        <f>(D17-E17)/E17</f>
        <v>-0.32408977885814438</v>
      </c>
      <c r="G17" s="43">
        <v>2773</v>
      </c>
      <c r="H17" s="41">
        <v>58</v>
      </c>
      <c r="I17" s="41">
        <f t="shared" si="0"/>
        <v>47.810344827586206</v>
      </c>
      <c r="J17" s="41">
        <v>13</v>
      </c>
      <c r="K17" s="41">
        <v>2</v>
      </c>
      <c r="L17" s="43">
        <v>148872.69</v>
      </c>
      <c r="M17" s="43">
        <v>21673</v>
      </c>
      <c r="N17" s="39">
        <v>44554</v>
      </c>
      <c r="O17" s="38" t="s">
        <v>48</v>
      </c>
      <c r="P17" s="35"/>
      <c r="Q17" s="56"/>
      <c r="R17" s="56"/>
      <c r="S17" s="56"/>
      <c r="T17" s="56"/>
      <c r="U17" s="57"/>
      <c r="V17" s="57"/>
      <c r="W17" s="57"/>
      <c r="X17" s="58"/>
      <c r="Y17" s="34"/>
      <c r="Z17" s="7"/>
      <c r="AA17" s="58"/>
      <c r="AB17" s="34"/>
    </row>
    <row r="18" spans="1:28" ht="25.35" customHeight="1">
      <c r="A18" s="37">
        <v>6</v>
      </c>
      <c r="B18" s="37" t="s">
        <v>34</v>
      </c>
      <c r="C18" s="29" t="s">
        <v>152</v>
      </c>
      <c r="D18" s="43">
        <v>17602.84</v>
      </c>
      <c r="E18" s="41" t="s">
        <v>36</v>
      </c>
      <c r="F18" s="41" t="s">
        <v>36</v>
      </c>
      <c r="G18" s="43">
        <v>2570</v>
      </c>
      <c r="H18" s="41">
        <v>67</v>
      </c>
      <c r="I18" s="41">
        <f t="shared" si="0"/>
        <v>38.35820895522388</v>
      </c>
      <c r="J18" s="41">
        <v>15</v>
      </c>
      <c r="K18" s="41">
        <v>1</v>
      </c>
      <c r="L18" s="43">
        <v>18364</v>
      </c>
      <c r="M18" s="43">
        <v>2694</v>
      </c>
      <c r="N18" s="39">
        <v>44561</v>
      </c>
      <c r="O18" s="38" t="s">
        <v>41</v>
      </c>
      <c r="P18" s="35"/>
      <c r="Q18" s="56"/>
      <c r="R18" s="56"/>
      <c r="S18" s="56"/>
      <c r="T18" s="56"/>
      <c r="U18" s="57"/>
      <c r="V18" s="57"/>
      <c r="W18" s="57"/>
      <c r="X18" s="58"/>
      <c r="Y18" s="34"/>
      <c r="Z18" s="7"/>
      <c r="AA18" s="58"/>
      <c r="AB18" s="34"/>
    </row>
    <row r="19" spans="1:28" ht="25.35" customHeight="1">
      <c r="A19" s="37">
        <v>7</v>
      </c>
      <c r="B19" s="37">
        <v>5</v>
      </c>
      <c r="C19" s="29" t="s">
        <v>112</v>
      </c>
      <c r="D19" s="43">
        <v>13811.75</v>
      </c>
      <c r="E19" s="41">
        <v>10989.65</v>
      </c>
      <c r="F19" s="47">
        <f>(D19-E19)/E19</f>
        <v>0.25679616730287136</v>
      </c>
      <c r="G19" s="43">
        <v>1893</v>
      </c>
      <c r="H19" s="41">
        <v>25</v>
      </c>
      <c r="I19" s="41">
        <f t="shared" si="0"/>
        <v>75.72</v>
      </c>
      <c r="J19" s="41">
        <v>9</v>
      </c>
      <c r="K19" s="41">
        <v>6</v>
      </c>
      <c r="L19" s="43">
        <v>536960</v>
      </c>
      <c r="M19" s="43">
        <v>76640</v>
      </c>
      <c r="N19" s="39">
        <v>44526</v>
      </c>
      <c r="O19" s="38" t="s">
        <v>43</v>
      </c>
      <c r="P19" s="35"/>
      <c r="Q19" s="56"/>
      <c r="R19" s="56"/>
      <c r="S19" s="56"/>
      <c r="T19" s="56"/>
      <c r="U19" s="57"/>
      <c r="V19" s="57"/>
      <c r="W19" s="57"/>
      <c r="X19" s="58"/>
      <c r="Y19" s="34"/>
      <c r="Z19" s="7"/>
      <c r="AA19" s="58"/>
      <c r="AB19" s="34"/>
    </row>
    <row r="20" spans="1:28" ht="25.35" customHeight="1">
      <c r="A20" s="37">
        <v>8</v>
      </c>
      <c r="B20" s="37">
        <v>4</v>
      </c>
      <c r="C20" s="29" t="s">
        <v>191</v>
      </c>
      <c r="D20" s="43">
        <v>10639</v>
      </c>
      <c r="E20" s="41">
        <v>11967</v>
      </c>
      <c r="F20" s="47">
        <f>(D20-E20)/E20</f>
        <v>-0.11097183922453413</v>
      </c>
      <c r="G20" s="43">
        <v>1607</v>
      </c>
      <c r="H20" s="41" t="s">
        <v>36</v>
      </c>
      <c r="I20" s="41" t="s">
        <v>36</v>
      </c>
      <c r="J20" s="41">
        <v>5</v>
      </c>
      <c r="K20" s="41">
        <v>3</v>
      </c>
      <c r="L20" s="43">
        <v>60092</v>
      </c>
      <c r="M20" s="43">
        <v>9360</v>
      </c>
      <c r="N20" s="39">
        <v>44547</v>
      </c>
      <c r="O20" s="38" t="s">
        <v>65</v>
      </c>
      <c r="P20" s="35"/>
      <c r="Q20" s="56"/>
      <c r="R20" s="56"/>
      <c r="S20" s="56"/>
      <c r="T20" s="56"/>
      <c r="U20" s="57"/>
      <c r="V20" s="57"/>
      <c r="W20" s="57"/>
      <c r="X20" s="58"/>
      <c r="Y20" s="34"/>
      <c r="Z20" s="7"/>
      <c r="AA20" s="58"/>
      <c r="AB20" s="34"/>
    </row>
    <row r="21" spans="1:28" ht="25.35" customHeight="1">
      <c r="A21" s="37">
        <v>9</v>
      </c>
      <c r="B21" s="37">
        <v>6</v>
      </c>
      <c r="C21" s="29" t="s">
        <v>54</v>
      </c>
      <c r="D21" s="43">
        <v>7684.09</v>
      </c>
      <c r="E21" s="41">
        <v>5333.27</v>
      </c>
      <c r="F21" s="47">
        <f>(D21-E21)/E21</f>
        <v>0.44078398430981358</v>
      </c>
      <c r="G21" s="43">
        <v>1444</v>
      </c>
      <c r="H21" s="41">
        <v>23</v>
      </c>
      <c r="I21" s="41">
        <f>G21/H21</f>
        <v>62.782608695652172</v>
      </c>
      <c r="J21" s="41">
        <v>10</v>
      </c>
      <c r="K21" s="41">
        <v>6</v>
      </c>
      <c r="L21" s="43">
        <v>166027</v>
      </c>
      <c r="M21" s="43">
        <v>33046</v>
      </c>
      <c r="N21" s="39">
        <v>44526</v>
      </c>
      <c r="O21" s="38" t="s">
        <v>41</v>
      </c>
      <c r="P21" s="35"/>
      <c r="Q21" s="56"/>
      <c r="R21" s="56"/>
      <c r="S21" s="56"/>
      <c r="T21" s="56"/>
      <c r="U21" s="57"/>
      <c r="V21" s="57"/>
      <c r="W21" s="57"/>
      <c r="X21" s="58"/>
      <c r="Y21" s="34"/>
      <c r="Z21" s="7"/>
      <c r="AA21" s="58"/>
      <c r="AB21" s="34"/>
    </row>
    <row r="22" spans="1:28" ht="25.35" customHeight="1">
      <c r="A22" s="37">
        <v>10</v>
      </c>
      <c r="B22" s="63" t="s">
        <v>149</v>
      </c>
      <c r="C22" s="29" t="s">
        <v>77</v>
      </c>
      <c r="D22" s="43">
        <v>5486.16</v>
      </c>
      <c r="E22" s="41" t="s">
        <v>36</v>
      </c>
      <c r="F22" s="41" t="s">
        <v>36</v>
      </c>
      <c r="G22" s="43">
        <v>1044</v>
      </c>
      <c r="H22" s="41">
        <v>9</v>
      </c>
      <c r="I22" s="41">
        <f>G22/H22</f>
        <v>116</v>
      </c>
      <c r="J22" s="41">
        <v>7</v>
      </c>
      <c r="K22" s="41">
        <v>0</v>
      </c>
      <c r="L22" s="43">
        <v>6086</v>
      </c>
      <c r="M22" s="43">
        <v>1164</v>
      </c>
      <c r="N22" s="39" t="s">
        <v>150</v>
      </c>
      <c r="O22" s="38" t="s">
        <v>37</v>
      </c>
      <c r="P22" s="35"/>
      <c r="Q22" s="56"/>
      <c r="R22" s="56"/>
      <c r="S22" s="56"/>
      <c r="T22" s="56"/>
      <c r="U22" s="57"/>
      <c r="V22" s="57"/>
      <c r="W22" s="57"/>
      <c r="X22" s="58"/>
      <c r="Y22" s="34"/>
      <c r="Z22" s="7"/>
      <c r="AA22" s="58"/>
      <c r="AB22" s="34"/>
    </row>
    <row r="23" spans="1:28" ht="25.35" customHeight="1">
      <c r="A23" s="14"/>
      <c r="B23" s="14"/>
      <c r="C23" s="28" t="s">
        <v>53</v>
      </c>
      <c r="D23" s="36">
        <f>SUM(D13:D22)</f>
        <v>304579.40999999997</v>
      </c>
      <c r="E23" s="36">
        <v>128487.94999999998</v>
      </c>
      <c r="F23" s="67">
        <f t="shared" ref="F23" si="1">(D23-E23)/E23</f>
        <v>1.3704900731936343</v>
      </c>
      <c r="G23" s="36">
        <f t="shared" ref="G23" si="2">SUM(G13:G22)</f>
        <v>46940</v>
      </c>
      <c r="H23" s="36"/>
      <c r="I23" s="16"/>
      <c r="J23" s="15"/>
      <c r="K23" s="17"/>
      <c r="L23" s="18"/>
      <c r="M23" s="22"/>
      <c r="N23" s="19"/>
      <c r="O23" s="48"/>
      <c r="P23" s="35"/>
      <c r="W23" s="26"/>
      <c r="Y23" s="7"/>
      <c r="AA23" s="34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W24" s="26"/>
      <c r="Y24" s="7"/>
      <c r="AA24" s="34"/>
    </row>
    <row r="25" spans="1:28" ht="25.35" customHeight="1">
      <c r="A25" s="37">
        <v>11</v>
      </c>
      <c r="B25" s="37" t="s">
        <v>34</v>
      </c>
      <c r="C25" s="29" t="s">
        <v>134</v>
      </c>
      <c r="D25" s="43">
        <v>3282</v>
      </c>
      <c r="E25" s="41" t="s">
        <v>36</v>
      </c>
      <c r="F25" s="41" t="s">
        <v>36</v>
      </c>
      <c r="G25" s="43">
        <v>635</v>
      </c>
      <c r="H25" s="41">
        <v>12</v>
      </c>
      <c r="I25" s="41">
        <f t="shared" ref="I25:I34" si="3">G25/H25</f>
        <v>52.916666666666664</v>
      </c>
      <c r="J25" s="41">
        <v>5</v>
      </c>
      <c r="K25" s="41">
        <v>1</v>
      </c>
      <c r="L25" s="43">
        <v>3282</v>
      </c>
      <c r="M25" s="43">
        <v>635</v>
      </c>
      <c r="N25" s="39">
        <v>44561</v>
      </c>
      <c r="O25" s="38" t="s">
        <v>119</v>
      </c>
      <c r="P25" s="35"/>
      <c r="Q25" s="56"/>
      <c r="R25" s="56"/>
      <c r="S25" s="56"/>
      <c r="T25" s="56"/>
      <c r="U25" s="57"/>
      <c r="V25" s="57"/>
      <c r="W25" s="57"/>
      <c r="X25" s="58"/>
      <c r="Y25" s="34"/>
      <c r="Z25" s="7"/>
      <c r="AA25" s="58"/>
      <c r="AB25" s="34"/>
    </row>
    <row r="26" spans="1:28" ht="25.35" customHeight="1">
      <c r="A26" s="37">
        <v>12</v>
      </c>
      <c r="B26" s="66">
        <v>11</v>
      </c>
      <c r="C26" s="29" t="s">
        <v>173</v>
      </c>
      <c r="D26" s="43">
        <v>751.9</v>
      </c>
      <c r="E26" s="41">
        <v>369.5</v>
      </c>
      <c r="F26" s="73">
        <f>(D26-E26)/E26</f>
        <v>1.0349120433017591</v>
      </c>
      <c r="G26" s="43">
        <v>142</v>
      </c>
      <c r="H26" s="41">
        <v>4</v>
      </c>
      <c r="I26" s="41">
        <f>G26/H26</f>
        <v>35.5</v>
      </c>
      <c r="J26" s="41">
        <v>2</v>
      </c>
      <c r="K26" s="41">
        <v>16</v>
      </c>
      <c r="L26" s="43">
        <v>140437</v>
      </c>
      <c r="M26" s="43">
        <v>25187</v>
      </c>
      <c r="N26" s="39">
        <v>44456</v>
      </c>
      <c r="O26" s="38" t="s">
        <v>57</v>
      </c>
      <c r="P26" s="35"/>
      <c r="Q26" s="56"/>
      <c r="R26" s="56"/>
      <c r="S26" s="56"/>
      <c r="T26" s="56"/>
      <c r="U26" s="57"/>
      <c r="V26" s="57"/>
      <c r="W26" s="58"/>
      <c r="X26" s="58"/>
      <c r="Y26" s="34"/>
      <c r="Z26" s="57"/>
    </row>
    <row r="27" spans="1:28" ht="24.75" customHeight="1">
      <c r="A27" s="37">
        <v>13</v>
      </c>
      <c r="B27" s="61">
        <v>7</v>
      </c>
      <c r="C27" s="29" t="s">
        <v>182</v>
      </c>
      <c r="D27" s="43">
        <v>531.20000000000005</v>
      </c>
      <c r="E27" s="41">
        <v>1843.15</v>
      </c>
      <c r="F27" s="47">
        <f>(D27-E27)/E27</f>
        <v>-0.71179773756883591</v>
      </c>
      <c r="G27" s="43">
        <v>117</v>
      </c>
      <c r="H27" s="41">
        <v>6</v>
      </c>
      <c r="I27" s="41">
        <f t="shared" si="3"/>
        <v>19.5</v>
      </c>
      <c r="J27" s="41">
        <v>4</v>
      </c>
      <c r="K27" s="41">
        <v>4</v>
      </c>
      <c r="L27" s="43">
        <v>40483.199999999997</v>
      </c>
      <c r="M27" s="43">
        <v>8528</v>
      </c>
      <c r="N27" s="39">
        <v>44540</v>
      </c>
      <c r="O27" s="38" t="s">
        <v>68</v>
      </c>
      <c r="P27" s="35"/>
      <c r="Q27" s="56"/>
      <c r="R27" s="56"/>
      <c r="S27" s="56"/>
      <c r="T27" s="56"/>
      <c r="U27" s="57"/>
      <c r="V27" s="57"/>
      <c r="W27" s="58"/>
      <c r="X27" s="57"/>
      <c r="Y27" s="34"/>
      <c r="Z27" s="58"/>
    </row>
    <row r="28" spans="1:28" ht="24.75" customHeight="1">
      <c r="A28" s="37">
        <v>14</v>
      </c>
      <c r="B28" s="41" t="s">
        <v>36</v>
      </c>
      <c r="C28" s="42" t="s">
        <v>210</v>
      </c>
      <c r="D28" s="43">
        <v>504</v>
      </c>
      <c r="E28" s="41" t="s">
        <v>36</v>
      </c>
      <c r="F28" s="41" t="s">
        <v>36</v>
      </c>
      <c r="G28" s="43">
        <v>56</v>
      </c>
      <c r="H28" s="31">
        <v>1</v>
      </c>
      <c r="I28" s="41">
        <f t="shared" si="3"/>
        <v>56</v>
      </c>
      <c r="J28" s="31">
        <v>1</v>
      </c>
      <c r="K28" s="41" t="s">
        <v>36</v>
      </c>
      <c r="L28" s="43">
        <v>119971</v>
      </c>
      <c r="M28" s="43">
        <v>26757</v>
      </c>
      <c r="N28" s="39">
        <v>41712</v>
      </c>
      <c r="O28" s="38" t="s">
        <v>211</v>
      </c>
      <c r="P28" s="35"/>
      <c r="Q28" s="56"/>
      <c r="R28" s="56"/>
      <c r="S28" s="56"/>
      <c r="T28" s="56"/>
      <c r="U28" s="57"/>
      <c r="V28" s="57"/>
      <c r="W28" s="58"/>
      <c r="X28" s="57"/>
      <c r="Y28" s="34"/>
      <c r="Z28" s="58"/>
    </row>
    <row r="29" spans="1:28" ht="25.35" customHeight="1">
      <c r="A29" s="37">
        <v>15</v>
      </c>
      <c r="B29" s="44" t="s">
        <v>36</v>
      </c>
      <c r="C29" s="29" t="s">
        <v>121</v>
      </c>
      <c r="D29" s="43">
        <v>441</v>
      </c>
      <c r="E29" s="41" t="s">
        <v>36</v>
      </c>
      <c r="F29" s="41" t="s">
        <v>36</v>
      </c>
      <c r="G29" s="43">
        <v>117</v>
      </c>
      <c r="H29" s="41">
        <v>1</v>
      </c>
      <c r="I29" s="41">
        <f t="shared" si="3"/>
        <v>117</v>
      </c>
      <c r="J29" s="41">
        <v>1</v>
      </c>
      <c r="K29" s="41" t="s">
        <v>36</v>
      </c>
      <c r="L29" s="43">
        <v>43930</v>
      </c>
      <c r="M29" s="43">
        <v>7358</v>
      </c>
      <c r="N29" s="39">
        <v>44512</v>
      </c>
      <c r="O29" s="38" t="s">
        <v>50</v>
      </c>
      <c r="P29" s="35"/>
      <c r="Q29" s="56"/>
      <c r="R29" s="56"/>
      <c r="S29" s="56"/>
      <c r="T29" s="56"/>
      <c r="U29" s="57"/>
      <c r="V29" s="57"/>
      <c r="W29" s="57"/>
      <c r="X29" s="58"/>
      <c r="Y29" s="34"/>
      <c r="Z29" s="7"/>
      <c r="AA29" s="58"/>
      <c r="AB29" s="34"/>
    </row>
    <row r="30" spans="1:28" ht="25.35" customHeight="1">
      <c r="A30" s="37">
        <v>16</v>
      </c>
      <c r="B30" s="37">
        <v>12</v>
      </c>
      <c r="C30" s="29" t="s">
        <v>183</v>
      </c>
      <c r="D30" s="43">
        <v>359</v>
      </c>
      <c r="E30" s="41">
        <v>319.77999999999997</v>
      </c>
      <c r="F30" s="47">
        <f>(D30-E30)/E30</f>
        <v>0.12264681968853597</v>
      </c>
      <c r="G30" s="43">
        <v>74</v>
      </c>
      <c r="H30" s="41">
        <v>5</v>
      </c>
      <c r="I30" s="41">
        <f>G30/H30</f>
        <v>14.8</v>
      </c>
      <c r="J30" s="41">
        <v>3</v>
      </c>
      <c r="K30" s="41">
        <v>2</v>
      </c>
      <c r="L30" s="43">
        <v>1685.69</v>
      </c>
      <c r="M30" s="43">
        <v>333</v>
      </c>
      <c r="N30" s="39">
        <v>44554</v>
      </c>
      <c r="O30" s="38" t="s">
        <v>59</v>
      </c>
      <c r="P30" s="35"/>
      <c r="Q30" s="56"/>
      <c r="R30" s="56"/>
      <c r="S30" s="56"/>
      <c r="T30" s="56"/>
      <c r="U30" s="57"/>
      <c r="V30" s="57"/>
      <c r="W30" s="57"/>
      <c r="X30" s="58"/>
      <c r="Y30" s="34"/>
      <c r="AA30" s="58"/>
    </row>
    <row r="31" spans="1:28" ht="25.35" customHeight="1">
      <c r="A31" s="37">
        <v>17</v>
      </c>
      <c r="B31" s="41" t="s">
        <v>36</v>
      </c>
      <c r="C31" s="29" t="s">
        <v>212</v>
      </c>
      <c r="D31" s="43">
        <v>333.99</v>
      </c>
      <c r="E31" s="41" t="s">
        <v>36</v>
      </c>
      <c r="F31" s="41" t="s">
        <v>36</v>
      </c>
      <c r="G31" s="43">
        <v>52</v>
      </c>
      <c r="H31" s="41">
        <v>2</v>
      </c>
      <c r="I31" s="41">
        <f t="shared" si="3"/>
        <v>26</v>
      </c>
      <c r="J31" s="41">
        <v>1</v>
      </c>
      <c r="K31" s="41" t="s">
        <v>36</v>
      </c>
      <c r="L31" s="43">
        <v>414960</v>
      </c>
      <c r="M31" s="43">
        <v>61542</v>
      </c>
      <c r="N31" s="39">
        <v>44470</v>
      </c>
      <c r="O31" s="38" t="s">
        <v>43</v>
      </c>
      <c r="P31" s="35"/>
      <c r="Q31" s="56"/>
      <c r="R31" s="56"/>
      <c r="S31" s="56"/>
      <c r="T31" s="56"/>
      <c r="U31" s="57"/>
      <c r="V31" s="57"/>
      <c r="W31" s="58"/>
      <c r="X31" s="34"/>
      <c r="Y31" s="58"/>
      <c r="Z31" s="7"/>
      <c r="AA31" s="57"/>
      <c r="AB31" s="34"/>
    </row>
    <row r="32" spans="1:28" ht="25.35" customHeight="1">
      <c r="A32" s="37">
        <v>18</v>
      </c>
      <c r="B32" s="41" t="s">
        <v>36</v>
      </c>
      <c r="C32" s="29" t="s">
        <v>133</v>
      </c>
      <c r="D32" s="43">
        <v>296</v>
      </c>
      <c r="E32" s="41" t="s">
        <v>36</v>
      </c>
      <c r="F32" s="41" t="s">
        <v>36</v>
      </c>
      <c r="G32" s="43">
        <v>61</v>
      </c>
      <c r="H32" s="41">
        <v>1</v>
      </c>
      <c r="I32" s="41">
        <f t="shared" si="3"/>
        <v>61</v>
      </c>
      <c r="J32" s="41">
        <v>1</v>
      </c>
      <c r="K32" s="41">
        <v>5</v>
      </c>
      <c r="L32" s="43">
        <v>7605.08</v>
      </c>
      <c r="M32" s="43">
        <v>1562</v>
      </c>
      <c r="N32" s="39">
        <v>44533</v>
      </c>
      <c r="O32" s="38" t="s">
        <v>119</v>
      </c>
      <c r="P32" s="35"/>
      <c r="Q32" s="56"/>
      <c r="R32" s="56"/>
      <c r="S32" s="56"/>
      <c r="T32" s="56"/>
      <c r="U32" s="56"/>
      <c r="V32" s="57"/>
      <c r="W32" s="58"/>
      <c r="X32" s="34"/>
      <c r="Y32" s="58"/>
      <c r="Z32" s="57"/>
    </row>
    <row r="33" spans="1:28" ht="25.35" customHeight="1">
      <c r="A33" s="37">
        <v>19</v>
      </c>
      <c r="B33" s="44" t="s">
        <v>36</v>
      </c>
      <c r="C33" s="29" t="s">
        <v>213</v>
      </c>
      <c r="D33" s="43">
        <v>175</v>
      </c>
      <c r="E33" s="41" t="s">
        <v>36</v>
      </c>
      <c r="F33" s="41" t="s">
        <v>36</v>
      </c>
      <c r="G33" s="43">
        <v>47</v>
      </c>
      <c r="H33" s="41">
        <v>1</v>
      </c>
      <c r="I33" s="41">
        <f t="shared" si="3"/>
        <v>47</v>
      </c>
      <c r="J33" s="41">
        <v>1</v>
      </c>
      <c r="K33" s="41" t="s">
        <v>36</v>
      </c>
      <c r="L33" s="43">
        <v>450472.25</v>
      </c>
      <c r="M33" s="43">
        <v>67485</v>
      </c>
      <c r="N33" s="39">
        <v>44456</v>
      </c>
      <c r="O33" s="38" t="s">
        <v>45</v>
      </c>
      <c r="P33" s="35"/>
      <c r="Q33" s="56"/>
      <c r="R33" s="56"/>
      <c r="S33" s="56"/>
      <c r="T33" s="56"/>
      <c r="U33" s="57"/>
      <c r="V33" s="57"/>
      <c r="W33" s="57"/>
      <c r="X33" s="58"/>
      <c r="Y33" s="34"/>
      <c r="Z33" s="7"/>
      <c r="AA33" s="58"/>
      <c r="AB33" s="34"/>
    </row>
    <row r="34" spans="1:28" ht="23.25" customHeight="1">
      <c r="A34" s="37">
        <v>20</v>
      </c>
      <c r="B34" s="44" t="s">
        <v>36</v>
      </c>
      <c r="C34" s="29" t="s">
        <v>100</v>
      </c>
      <c r="D34" s="43">
        <v>144.5</v>
      </c>
      <c r="E34" s="41" t="s">
        <v>36</v>
      </c>
      <c r="F34" s="41" t="s">
        <v>36</v>
      </c>
      <c r="G34" s="43">
        <v>28</v>
      </c>
      <c r="H34" s="41">
        <v>3</v>
      </c>
      <c r="I34" s="41">
        <f t="shared" si="3"/>
        <v>9.3333333333333339</v>
      </c>
      <c r="J34" s="41">
        <v>2</v>
      </c>
      <c r="K34" s="41" t="s">
        <v>36</v>
      </c>
      <c r="L34" s="43">
        <v>8951.82</v>
      </c>
      <c r="M34" s="43">
        <v>1606</v>
      </c>
      <c r="N34" s="39">
        <v>44533</v>
      </c>
      <c r="O34" s="38" t="s">
        <v>68</v>
      </c>
      <c r="P34" s="35"/>
      <c r="Q34" s="56"/>
      <c r="R34" s="56"/>
      <c r="S34" s="56"/>
      <c r="T34" s="56"/>
      <c r="U34" s="57"/>
      <c r="V34" s="57"/>
      <c r="W34" s="57"/>
      <c r="X34" s="58"/>
      <c r="Y34" s="34"/>
      <c r="Z34" s="7"/>
      <c r="AA34" s="58"/>
      <c r="AB34" s="34"/>
    </row>
    <row r="35" spans="1:28" ht="25.35" customHeight="1">
      <c r="A35" s="14"/>
      <c r="B35" s="14"/>
      <c r="C35" s="28" t="s">
        <v>69</v>
      </c>
      <c r="D35" s="36">
        <f>SUM(D23:D34)</f>
        <v>311398</v>
      </c>
      <c r="E35" s="36">
        <v>130096.26999999999</v>
      </c>
      <c r="F35" s="67">
        <f t="shared" ref="F35" si="4">(D35-E35)/E35</f>
        <v>1.3935966803660091</v>
      </c>
      <c r="G35" s="36">
        <f>SUM(G23:G34)</f>
        <v>48269</v>
      </c>
      <c r="H35" s="36"/>
      <c r="I35" s="16"/>
      <c r="J35" s="15"/>
      <c r="K35" s="17"/>
      <c r="L35" s="18"/>
      <c r="M35" s="22"/>
      <c r="N35" s="19"/>
      <c r="O35" s="48"/>
      <c r="P35" s="35"/>
      <c r="W35" s="26"/>
      <c r="Y35" s="7"/>
      <c r="AA35" s="34"/>
    </row>
    <row r="36" spans="1:28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W36" s="26"/>
      <c r="Y36" s="7"/>
      <c r="AA36" s="34"/>
    </row>
    <row r="37" spans="1:28" ht="25.35" customHeight="1">
      <c r="A37" s="37">
        <v>21</v>
      </c>
      <c r="B37" s="41" t="s">
        <v>36</v>
      </c>
      <c r="C37" s="29" t="s">
        <v>202</v>
      </c>
      <c r="D37" s="72">
        <v>103.5</v>
      </c>
      <c r="E37" s="41" t="s">
        <v>36</v>
      </c>
      <c r="F37" s="41" t="s">
        <v>36</v>
      </c>
      <c r="G37" s="43">
        <v>27</v>
      </c>
      <c r="H37" s="41" t="s">
        <v>36</v>
      </c>
      <c r="I37" s="41" t="s">
        <v>36</v>
      </c>
      <c r="J37" s="41">
        <v>2</v>
      </c>
      <c r="K37" s="41" t="s">
        <v>36</v>
      </c>
      <c r="L37" s="43">
        <v>2590.41</v>
      </c>
      <c r="M37" s="43">
        <v>491</v>
      </c>
      <c r="N37" s="39">
        <v>44519</v>
      </c>
      <c r="O37" s="38" t="s">
        <v>81</v>
      </c>
      <c r="P37" s="35"/>
      <c r="Q37" s="56"/>
      <c r="R37" s="56"/>
      <c r="S37" s="56"/>
      <c r="T37" s="56"/>
      <c r="U37" s="56"/>
      <c r="V37" s="57"/>
      <c r="W37" s="58"/>
      <c r="X37" s="57"/>
      <c r="Y37" s="34"/>
      <c r="Z37" s="7"/>
      <c r="AA37" s="58"/>
      <c r="AB37" s="34"/>
    </row>
    <row r="38" spans="1:28" ht="25.35" customHeight="1">
      <c r="A38" s="37">
        <v>22</v>
      </c>
      <c r="B38" s="44" t="s">
        <v>36</v>
      </c>
      <c r="C38" s="52" t="s">
        <v>110</v>
      </c>
      <c r="D38" s="43">
        <v>96</v>
      </c>
      <c r="E38" s="41" t="s">
        <v>36</v>
      </c>
      <c r="F38" s="41" t="s">
        <v>36</v>
      </c>
      <c r="G38" s="43">
        <v>25</v>
      </c>
      <c r="H38" s="41">
        <v>1</v>
      </c>
      <c r="I38" s="41">
        <f>G38/H38</f>
        <v>25</v>
      </c>
      <c r="J38" s="41">
        <v>1</v>
      </c>
      <c r="K38" s="41" t="s">
        <v>36</v>
      </c>
      <c r="L38" s="43">
        <v>24280</v>
      </c>
      <c r="M38" s="43">
        <v>4305</v>
      </c>
      <c r="N38" s="39">
        <v>44323</v>
      </c>
      <c r="O38" s="38" t="s">
        <v>41</v>
      </c>
      <c r="P38" s="35"/>
      <c r="Q38" s="56"/>
      <c r="R38" s="56"/>
      <c r="S38" s="56"/>
      <c r="T38" s="56"/>
      <c r="U38" s="57"/>
      <c r="V38" s="57"/>
      <c r="W38" s="57"/>
      <c r="X38" s="58"/>
      <c r="Y38" s="34"/>
      <c r="Z38" s="7"/>
      <c r="AA38" s="58"/>
      <c r="AB38" s="34"/>
    </row>
    <row r="39" spans="1:28" ht="25.35" customHeight="1">
      <c r="A39" s="37">
        <v>23</v>
      </c>
      <c r="B39" s="37">
        <v>14</v>
      </c>
      <c r="C39" s="29" t="s">
        <v>122</v>
      </c>
      <c r="D39" s="43">
        <v>93</v>
      </c>
      <c r="E39" s="41">
        <v>205</v>
      </c>
      <c r="F39" s="47">
        <f>(D39-E39)/E39</f>
        <v>-0.54634146341463419</v>
      </c>
      <c r="G39" s="43">
        <v>18</v>
      </c>
      <c r="H39" s="41">
        <v>1</v>
      </c>
      <c r="I39" s="41">
        <f>G39/H39</f>
        <v>18</v>
      </c>
      <c r="J39" s="41">
        <v>1</v>
      </c>
      <c r="K39" s="41">
        <v>7</v>
      </c>
      <c r="L39" s="43">
        <v>27824.62</v>
      </c>
      <c r="M39" s="43">
        <v>4931</v>
      </c>
      <c r="N39" s="39">
        <v>44519</v>
      </c>
      <c r="O39" s="38" t="s">
        <v>71</v>
      </c>
      <c r="P39" s="35"/>
      <c r="Q39" s="56"/>
      <c r="R39" s="56"/>
      <c r="S39" s="56"/>
      <c r="T39" s="56"/>
      <c r="U39" s="57"/>
      <c r="V39" s="57"/>
      <c r="W39" s="57"/>
      <c r="X39" s="58"/>
      <c r="Y39" s="34"/>
      <c r="Z39" s="7"/>
      <c r="AA39" s="58"/>
      <c r="AB39" s="34"/>
    </row>
    <row r="40" spans="1:28" ht="25.35" customHeight="1">
      <c r="A40" s="37">
        <v>24</v>
      </c>
      <c r="B40" s="61">
        <v>9</v>
      </c>
      <c r="C40" s="29" t="s">
        <v>214</v>
      </c>
      <c r="D40" s="43">
        <v>82.9</v>
      </c>
      <c r="E40" s="41">
        <v>984.28</v>
      </c>
      <c r="F40" s="47">
        <f>(D40-E40)/E40</f>
        <v>-0.91577599869955706</v>
      </c>
      <c r="G40" s="43">
        <v>19</v>
      </c>
      <c r="H40" s="41">
        <v>3</v>
      </c>
      <c r="I40" s="41">
        <f>G40/H40</f>
        <v>6.333333333333333</v>
      </c>
      <c r="J40" s="41">
        <v>2</v>
      </c>
      <c r="K40" s="41">
        <v>3</v>
      </c>
      <c r="L40" s="43">
        <v>16293.97</v>
      </c>
      <c r="M40" s="43">
        <v>3773</v>
      </c>
      <c r="N40" s="39">
        <v>44547</v>
      </c>
      <c r="O40" s="38" t="s">
        <v>48</v>
      </c>
      <c r="P40" s="35"/>
      <c r="Q40" s="56"/>
      <c r="R40" s="56"/>
      <c r="S40" s="56"/>
      <c r="T40" s="56"/>
      <c r="U40" s="57"/>
      <c r="V40" s="57"/>
      <c r="W40" s="34"/>
      <c r="X40" s="58"/>
      <c r="Y40" s="57"/>
      <c r="Z40" s="58"/>
    </row>
    <row r="41" spans="1:28" ht="25.35" customHeight="1">
      <c r="A41" s="37">
        <v>25</v>
      </c>
      <c r="B41" s="41" t="s">
        <v>36</v>
      </c>
      <c r="C41" s="29" t="s">
        <v>215</v>
      </c>
      <c r="D41" s="43">
        <v>78</v>
      </c>
      <c r="E41" s="41" t="s">
        <v>36</v>
      </c>
      <c r="F41" s="41" t="s">
        <v>36</v>
      </c>
      <c r="G41" s="43">
        <v>22</v>
      </c>
      <c r="H41" s="41">
        <v>1</v>
      </c>
      <c r="I41" s="41">
        <f>G41/H41</f>
        <v>22</v>
      </c>
      <c r="J41" s="41">
        <v>1</v>
      </c>
      <c r="K41" s="41" t="s">
        <v>36</v>
      </c>
      <c r="L41" s="43">
        <v>9306</v>
      </c>
      <c r="M41" s="43">
        <v>1671</v>
      </c>
      <c r="N41" s="39">
        <v>44484</v>
      </c>
      <c r="O41" s="38" t="s">
        <v>119</v>
      </c>
      <c r="P41" s="35"/>
      <c r="Q41" s="56"/>
      <c r="R41" s="56"/>
      <c r="S41" s="56"/>
      <c r="T41" s="56"/>
      <c r="U41" s="57"/>
      <c r="V41" s="57"/>
      <c r="W41" s="58"/>
      <c r="X41" s="34"/>
      <c r="Y41" s="58"/>
      <c r="Z41" s="57"/>
    </row>
    <row r="42" spans="1:28" ht="25.35" customHeight="1">
      <c r="A42" s="37">
        <v>26</v>
      </c>
      <c r="B42" s="61">
        <v>13</v>
      </c>
      <c r="C42" s="29" t="s">
        <v>203</v>
      </c>
      <c r="D42" s="43">
        <v>78</v>
      </c>
      <c r="E42" s="41">
        <v>207.5</v>
      </c>
      <c r="F42" s="47">
        <f>(D42-E42)/E42</f>
        <v>-0.62409638554216873</v>
      </c>
      <c r="G42" s="43">
        <v>20</v>
      </c>
      <c r="H42" s="41" t="s">
        <v>36</v>
      </c>
      <c r="I42" s="41" t="s">
        <v>36</v>
      </c>
      <c r="J42" s="41">
        <v>1</v>
      </c>
      <c r="K42" s="41">
        <v>3</v>
      </c>
      <c r="L42" s="43">
        <v>1130</v>
      </c>
      <c r="M42" s="43">
        <v>224</v>
      </c>
      <c r="N42" s="39">
        <v>44547</v>
      </c>
      <c r="O42" s="38" t="s">
        <v>204</v>
      </c>
      <c r="P42" s="35"/>
      <c r="Q42" s="56"/>
      <c r="R42" s="56"/>
      <c r="S42" s="56"/>
      <c r="T42" s="56"/>
      <c r="U42" s="57"/>
      <c r="V42" s="57"/>
      <c r="W42" s="58"/>
      <c r="X42" s="34"/>
      <c r="Y42" s="58"/>
      <c r="Z42" s="57"/>
    </row>
    <row r="43" spans="1:28" ht="25.35" customHeight="1">
      <c r="A43" s="37">
        <v>27</v>
      </c>
      <c r="B43" s="44" t="s">
        <v>36</v>
      </c>
      <c r="C43" s="42" t="s">
        <v>216</v>
      </c>
      <c r="D43" s="43">
        <v>59</v>
      </c>
      <c r="E43" s="41" t="s">
        <v>36</v>
      </c>
      <c r="F43" s="41" t="s">
        <v>36</v>
      </c>
      <c r="G43" s="43">
        <v>12</v>
      </c>
      <c r="H43" s="41" t="s">
        <v>36</v>
      </c>
      <c r="I43" s="41" t="s">
        <v>36</v>
      </c>
      <c r="J43" s="41">
        <v>1</v>
      </c>
      <c r="K43" s="41" t="s">
        <v>36</v>
      </c>
      <c r="L43" s="43">
        <v>17746.05</v>
      </c>
      <c r="M43" s="43">
        <v>3189</v>
      </c>
      <c r="N43" s="39">
        <v>44330</v>
      </c>
      <c r="O43" s="38" t="s">
        <v>81</v>
      </c>
      <c r="P43" s="35"/>
      <c r="Q43" s="56"/>
      <c r="R43" s="56"/>
      <c r="S43" s="56"/>
      <c r="T43" s="56"/>
      <c r="U43" s="57"/>
      <c r="V43" s="57"/>
      <c r="W43" s="58"/>
      <c r="X43" s="7"/>
      <c r="Y43" s="34"/>
      <c r="Z43" s="58"/>
      <c r="AA43" s="57"/>
      <c r="AB43" s="34"/>
    </row>
    <row r="44" spans="1:28" ht="25.35" customHeight="1">
      <c r="A44" s="37">
        <v>28</v>
      </c>
      <c r="B44" s="68">
        <v>18</v>
      </c>
      <c r="C44" s="29" t="s">
        <v>217</v>
      </c>
      <c r="D44" s="43">
        <v>36</v>
      </c>
      <c r="E44" s="41">
        <v>42</v>
      </c>
      <c r="F44" s="47">
        <f>(D44-E44)/E44</f>
        <v>-0.14285714285714285</v>
      </c>
      <c r="G44" s="43">
        <v>6</v>
      </c>
      <c r="H44" s="41">
        <v>1</v>
      </c>
      <c r="I44" s="41">
        <f>G44/H44</f>
        <v>6</v>
      </c>
      <c r="J44" s="41">
        <v>1</v>
      </c>
      <c r="K44" s="41" t="s">
        <v>36</v>
      </c>
      <c r="L44" s="43">
        <v>1235125</v>
      </c>
      <c r="M44" s="43">
        <v>210014</v>
      </c>
      <c r="N44" s="39">
        <v>43406</v>
      </c>
      <c r="O44" s="48" t="s">
        <v>218</v>
      </c>
      <c r="P44" s="35"/>
      <c r="Q44" s="56"/>
      <c r="R44" s="56"/>
      <c r="S44" s="56"/>
      <c r="T44" s="56"/>
      <c r="U44" s="57"/>
      <c r="V44" s="57"/>
      <c r="W44" s="58"/>
      <c r="X44" s="57"/>
      <c r="Y44" s="34"/>
      <c r="Z44" s="58"/>
      <c r="AA44" s="7"/>
      <c r="AB44" s="34"/>
    </row>
    <row r="45" spans="1:28" ht="25.35" customHeight="1">
      <c r="A45" s="37">
        <v>29</v>
      </c>
      <c r="B45" s="44" t="s">
        <v>36</v>
      </c>
      <c r="C45" s="29" t="s">
        <v>157</v>
      </c>
      <c r="D45" s="43">
        <v>29</v>
      </c>
      <c r="E45" s="41" t="s">
        <v>36</v>
      </c>
      <c r="F45" s="41" t="s">
        <v>36</v>
      </c>
      <c r="G45" s="43">
        <v>5</v>
      </c>
      <c r="H45" s="41">
        <v>1</v>
      </c>
      <c r="I45" s="41">
        <f>G45/H45</f>
        <v>5</v>
      </c>
      <c r="J45" s="41">
        <v>1</v>
      </c>
      <c r="K45" s="41" t="s">
        <v>36</v>
      </c>
      <c r="L45" s="43">
        <v>16955</v>
      </c>
      <c r="M45" s="43">
        <v>3896</v>
      </c>
      <c r="N45" s="39">
        <v>44512</v>
      </c>
      <c r="O45" s="38" t="s">
        <v>50</v>
      </c>
      <c r="P45" s="35"/>
      <c r="Q45" s="56"/>
      <c r="R45" s="56"/>
      <c r="S45" s="56"/>
      <c r="T45" s="56"/>
      <c r="U45" s="57"/>
      <c r="V45" s="57"/>
      <c r="W45" s="34"/>
      <c r="X45" s="58"/>
      <c r="Y45" s="58"/>
      <c r="Z45" s="57"/>
    </row>
    <row r="46" spans="1:28" ht="25.35" customHeight="1">
      <c r="A46" s="14"/>
      <c r="B46" s="14"/>
      <c r="C46" s="28" t="s">
        <v>219</v>
      </c>
      <c r="D46" s="36">
        <f>SUM(D35:D45)</f>
        <v>312053.40000000002</v>
      </c>
      <c r="E46" s="36">
        <v>130096.26999999999</v>
      </c>
      <c r="F46" s="67">
        <f>(D46-E46)/E46</f>
        <v>1.3986344881371315</v>
      </c>
      <c r="G46" s="36">
        <f>SUM(G35:G45)</f>
        <v>48423</v>
      </c>
      <c r="H46" s="36"/>
      <c r="I46" s="16"/>
      <c r="J46" s="15"/>
      <c r="K46" s="17"/>
      <c r="L46" s="18"/>
      <c r="M46" s="22"/>
      <c r="N46" s="19"/>
      <c r="O46" s="48"/>
    </row>
    <row r="47" spans="1:28" ht="23.1" customHeight="1">
      <c r="R47" s="35"/>
    </row>
    <row r="48" spans="1:28" ht="17.25" customHeight="1">
      <c r="R48" s="35"/>
    </row>
    <row r="60" spans="16:18">
      <c r="R60" s="35"/>
    </row>
    <row r="64" spans="16:18">
      <c r="P64" s="35"/>
    </row>
    <row r="68" ht="12" customHeight="1"/>
  </sheetData>
  <sortState xmlns:xlrd2="http://schemas.microsoft.com/office/spreadsheetml/2017/richdata2" ref="B13:O45">
    <sortCondition descending="1" ref="D13:D4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8C27-3B5F-421C-BBF9-FEB5A699A337}">
  <dimension ref="A1:Z66"/>
  <sheetViews>
    <sheetView topLeftCell="A7" zoomScale="60" zoomScaleNormal="60" workbookViewId="0">
      <selection activeCell="A31" sqref="A31:XFD3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16" style="33" customWidth="1"/>
    <col min="17" max="17" width="8.88671875" style="33"/>
    <col min="18" max="18" width="9.109375" style="33" customWidth="1"/>
    <col min="19" max="19" width="9.88671875" style="33" bestFit="1" customWidth="1"/>
    <col min="20" max="20" width="13.6640625" style="33" customWidth="1"/>
    <col min="21" max="21" width="11" style="33" customWidth="1"/>
    <col min="22" max="22" width="13.6640625" style="33" bestFit="1" customWidth="1"/>
    <col min="23" max="23" width="12.5546875" style="33" bestFit="1" customWidth="1"/>
    <col min="24" max="24" width="13.109375" style="33" customWidth="1"/>
    <col min="25" max="25" width="10.88671875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630</v>
      </c>
      <c r="F1" s="2"/>
      <c r="G1" s="2"/>
      <c r="H1" s="2"/>
      <c r="I1" s="2"/>
    </row>
    <row r="2" spans="1:26" ht="19.5" customHeight="1">
      <c r="E2" s="2" t="s">
        <v>631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628</v>
      </c>
      <c r="E6" s="4" t="s">
        <v>619</v>
      </c>
      <c r="F6" s="129"/>
      <c r="G6" s="4" t="s">
        <v>628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</row>
    <row r="9" spans="1:26" ht="15" customHeight="1">
      <c r="A9" s="131"/>
      <c r="B9" s="131"/>
      <c r="C9" s="128" t="s">
        <v>17</v>
      </c>
      <c r="D9" s="119"/>
      <c r="E9" s="119"/>
      <c r="F9" s="128" t="s">
        <v>18</v>
      </c>
      <c r="G9" s="119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S9" s="35"/>
      <c r="T9" s="34"/>
      <c r="U9" s="34"/>
      <c r="V9" s="34"/>
      <c r="W9" s="34"/>
      <c r="X9" s="26"/>
      <c r="Z9" s="35"/>
    </row>
    <row r="10" spans="1:26">
      <c r="A10" s="132"/>
      <c r="B10" s="132"/>
      <c r="C10" s="129"/>
      <c r="D10" s="120" t="s">
        <v>629</v>
      </c>
      <c r="E10" s="120" t="s">
        <v>620</v>
      </c>
      <c r="F10" s="129"/>
      <c r="G10" s="120" t="s">
        <v>629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S10" s="35"/>
      <c r="T10" s="34"/>
      <c r="U10" s="34"/>
      <c r="V10" s="34"/>
      <c r="W10" s="34"/>
      <c r="X10" s="35"/>
      <c r="Z10" s="35"/>
    </row>
    <row r="11" spans="1:26">
      <c r="A11" s="132"/>
      <c r="B11" s="132"/>
      <c r="C11" s="129"/>
      <c r="D11" s="120" t="s">
        <v>31</v>
      </c>
      <c r="E11" s="4" t="s">
        <v>31</v>
      </c>
      <c r="F11" s="129"/>
      <c r="G11" s="120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Q11" s="35"/>
      <c r="R11" s="34"/>
      <c r="S11" s="35"/>
      <c r="T11" s="34"/>
      <c r="U11" s="34"/>
      <c r="V11" s="34"/>
      <c r="W11" s="26"/>
      <c r="X11" s="7"/>
      <c r="Y11" s="7"/>
      <c r="Z11" s="35"/>
    </row>
    <row r="12" spans="1:26" ht="15.6" customHeight="1" thickBot="1">
      <c r="A12" s="132"/>
      <c r="B12" s="133"/>
      <c r="C12" s="130"/>
      <c r="D12" s="121"/>
      <c r="E12" s="5" t="s">
        <v>16</v>
      </c>
      <c r="F12" s="130"/>
      <c r="G12" s="121" t="s">
        <v>29</v>
      </c>
      <c r="H12" s="25"/>
      <c r="I12" s="130"/>
      <c r="J12" s="25"/>
      <c r="K12" s="25"/>
      <c r="L12" s="25"/>
      <c r="M12" s="25"/>
      <c r="N12" s="25"/>
      <c r="O12" s="130"/>
      <c r="P12" s="56"/>
      <c r="Q12" s="56"/>
      <c r="R12" s="58"/>
      <c r="S12" s="57"/>
      <c r="T12" s="58"/>
      <c r="U12" s="34"/>
      <c r="V12" s="57"/>
      <c r="W12" s="26"/>
      <c r="X12" s="7"/>
      <c r="Y12" s="7"/>
      <c r="Z12" s="58"/>
    </row>
    <row r="13" spans="1:26" ht="25.35" customHeight="1">
      <c r="A13" s="37">
        <v>1</v>
      </c>
      <c r="B13" s="37" t="s">
        <v>34</v>
      </c>
      <c r="C13" s="29" t="s">
        <v>632</v>
      </c>
      <c r="D13" s="43">
        <v>209199.32</v>
      </c>
      <c r="E13" s="41" t="s">
        <v>36</v>
      </c>
      <c r="F13" s="41" t="s">
        <v>36</v>
      </c>
      <c r="G13" s="43">
        <v>35540</v>
      </c>
      <c r="H13" s="41">
        <v>322</v>
      </c>
      <c r="I13" s="41">
        <f t="shared" ref="I13:I22" si="0">G13/H13</f>
        <v>110.37267080745342</v>
      </c>
      <c r="J13" s="41">
        <v>32</v>
      </c>
      <c r="K13" s="41">
        <v>1</v>
      </c>
      <c r="L13" s="43">
        <v>226858</v>
      </c>
      <c r="M13" s="43">
        <v>38816</v>
      </c>
      <c r="N13" s="39">
        <v>44743</v>
      </c>
      <c r="O13" s="38" t="s">
        <v>43</v>
      </c>
      <c r="P13" s="56"/>
      <c r="Q13" s="56"/>
      <c r="S13" s="35"/>
      <c r="T13" s="34"/>
      <c r="U13" s="7"/>
      <c r="V13" s="34"/>
      <c r="W13" s="7"/>
      <c r="X13" s="7"/>
      <c r="Y13" s="34"/>
      <c r="Z13" s="35"/>
    </row>
    <row r="14" spans="1:26" ht="25.35" customHeight="1">
      <c r="A14" s="37">
        <v>2</v>
      </c>
      <c r="B14" s="37">
        <v>1</v>
      </c>
      <c r="C14" s="29" t="s">
        <v>623</v>
      </c>
      <c r="D14" s="43">
        <v>33010.78</v>
      </c>
      <c r="E14" s="41">
        <v>34067.46</v>
      </c>
      <c r="F14" s="47">
        <f t="shared" ref="F14:F23" si="1">(D14-E14)/E14</f>
        <v>-3.1017281593638046E-2</v>
      </c>
      <c r="G14" s="43">
        <v>3493</v>
      </c>
      <c r="H14" s="41">
        <v>144</v>
      </c>
      <c r="I14" s="41">
        <f t="shared" si="0"/>
        <v>24.256944444444443</v>
      </c>
      <c r="J14" s="41">
        <v>13</v>
      </c>
      <c r="K14" s="41">
        <v>2</v>
      </c>
      <c r="L14" s="43">
        <v>115448.47</v>
      </c>
      <c r="M14" s="43">
        <v>17505</v>
      </c>
      <c r="N14" s="39">
        <v>44736</v>
      </c>
      <c r="O14" s="38" t="s">
        <v>624</v>
      </c>
      <c r="P14" s="87"/>
      <c r="Q14" s="56"/>
      <c r="R14" s="34"/>
      <c r="S14" s="57"/>
      <c r="T14" s="57"/>
      <c r="U14" s="34"/>
      <c r="V14" s="34"/>
      <c r="W14" s="58"/>
      <c r="X14" s="7"/>
      <c r="Y14" s="34"/>
      <c r="Z14" s="58"/>
    </row>
    <row r="15" spans="1:26" ht="25.35" customHeight="1">
      <c r="A15" s="37">
        <v>3</v>
      </c>
      <c r="B15" s="37">
        <v>2</v>
      </c>
      <c r="C15" s="29" t="s">
        <v>626</v>
      </c>
      <c r="D15" s="43">
        <v>22136.98</v>
      </c>
      <c r="E15" s="41">
        <v>24190.2</v>
      </c>
      <c r="F15" s="47">
        <f t="shared" si="1"/>
        <v>-8.4878173805921456E-2</v>
      </c>
      <c r="G15" s="43">
        <v>3214</v>
      </c>
      <c r="H15" s="41">
        <v>107</v>
      </c>
      <c r="I15" s="41">
        <f t="shared" si="0"/>
        <v>30.037383177570092</v>
      </c>
      <c r="J15" s="41">
        <v>15</v>
      </c>
      <c r="K15" s="41">
        <v>2</v>
      </c>
      <c r="L15" s="43">
        <v>87109.13</v>
      </c>
      <c r="M15" s="43">
        <v>12629</v>
      </c>
      <c r="N15" s="39">
        <v>44736</v>
      </c>
      <c r="O15" s="38" t="s">
        <v>45</v>
      </c>
      <c r="P15" s="87"/>
      <c r="Q15" s="56"/>
      <c r="R15" s="34"/>
      <c r="S15" s="57"/>
      <c r="T15" s="57"/>
      <c r="U15" s="34"/>
      <c r="V15" s="34"/>
      <c r="W15" s="58"/>
      <c r="X15" s="7"/>
      <c r="Y15" s="34"/>
      <c r="Z15" s="58"/>
    </row>
    <row r="16" spans="1:26" ht="25.35" customHeight="1">
      <c r="A16" s="37">
        <v>4</v>
      </c>
      <c r="B16" s="37">
        <v>5</v>
      </c>
      <c r="C16" s="29" t="s">
        <v>597</v>
      </c>
      <c r="D16" s="43">
        <v>11181.69</v>
      </c>
      <c r="E16" s="41">
        <v>7568.7</v>
      </c>
      <c r="F16" s="47">
        <f t="shared" si="1"/>
        <v>0.47735938800586636</v>
      </c>
      <c r="G16" s="43">
        <v>1576</v>
      </c>
      <c r="H16" s="41">
        <v>44</v>
      </c>
      <c r="I16" s="41">
        <f t="shared" si="0"/>
        <v>35.81818181818182</v>
      </c>
      <c r="J16" s="41">
        <v>10</v>
      </c>
      <c r="K16" s="41">
        <v>6</v>
      </c>
      <c r="L16" s="43">
        <v>250528</v>
      </c>
      <c r="M16" s="43">
        <v>37227</v>
      </c>
      <c r="N16" s="39">
        <v>44708</v>
      </c>
      <c r="O16" s="38" t="s">
        <v>37</v>
      </c>
      <c r="P16" s="87"/>
      <c r="Q16" s="56"/>
      <c r="R16" s="34"/>
      <c r="S16" s="57"/>
      <c r="T16" s="57"/>
      <c r="U16" s="34"/>
      <c r="V16" s="34"/>
      <c r="W16" s="58"/>
      <c r="X16" s="7"/>
      <c r="Y16" s="34"/>
      <c r="Z16" s="58"/>
    </row>
    <row r="17" spans="1:26" ht="25.35" customHeight="1">
      <c r="A17" s="37">
        <v>5</v>
      </c>
      <c r="B17" s="37">
        <v>3</v>
      </c>
      <c r="C17" s="29" t="s">
        <v>627</v>
      </c>
      <c r="D17" s="43">
        <v>10070.049999999999</v>
      </c>
      <c r="E17" s="41">
        <v>10494.18</v>
      </c>
      <c r="F17" s="47">
        <f t="shared" si="1"/>
        <v>-4.0415735197986025E-2</v>
      </c>
      <c r="G17" s="43">
        <v>1480</v>
      </c>
      <c r="H17" s="41">
        <v>68</v>
      </c>
      <c r="I17" s="41">
        <f t="shared" si="0"/>
        <v>21.764705882352942</v>
      </c>
      <c r="J17" s="41">
        <v>14</v>
      </c>
      <c r="K17" s="41">
        <v>2</v>
      </c>
      <c r="L17" s="43">
        <v>30878</v>
      </c>
      <c r="M17" s="43">
        <v>4794</v>
      </c>
      <c r="N17" s="39">
        <v>44736</v>
      </c>
      <c r="O17" s="38" t="s">
        <v>43</v>
      </c>
      <c r="P17" s="87"/>
      <c r="Q17" s="56"/>
      <c r="R17" s="34"/>
      <c r="S17" s="57"/>
      <c r="T17" s="57"/>
      <c r="U17" s="34"/>
      <c r="V17" s="34"/>
      <c r="W17" s="58"/>
      <c r="X17" s="7"/>
      <c r="Y17" s="34"/>
      <c r="Z17" s="58"/>
    </row>
    <row r="18" spans="1:26" ht="25.35" customHeight="1">
      <c r="A18" s="37">
        <v>6</v>
      </c>
      <c r="B18" s="37">
        <v>4</v>
      </c>
      <c r="C18" s="29" t="s">
        <v>606</v>
      </c>
      <c r="D18" s="43">
        <v>7407.9</v>
      </c>
      <c r="E18" s="41">
        <v>9463.76</v>
      </c>
      <c r="F18" s="47">
        <f t="shared" si="1"/>
        <v>-0.21723501018622626</v>
      </c>
      <c r="G18" s="43">
        <v>1078</v>
      </c>
      <c r="H18" s="41">
        <v>48</v>
      </c>
      <c r="I18" s="41">
        <f t="shared" si="0"/>
        <v>22.458333333333332</v>
      </c>
      <c r="J18" s="41">
        <v>11</v>
      </c>
      <c r="K18" s="41">
        <v>4</v>
      </c>
      <c r="L18" s="43">
        <v>162766</v>
      </c>
      <c r="M18" s="43">
        <v>25026</v>
      </c>
      <c r="N18" s="39">
        <v>44722</v>
      </c>
      <c r="O18" s="38" t="s">
        <v>43</v>
      </c>
      <c r="P18" s="87"/>
      <c r="Q18" s="56"/>
      <c r="R18" s="34"/>
      <c r="S18" s="57"/>
      <c r="T18" s="57"/>
      <c r="U18" s="34"/>
      <c r="V18" s="34"/>
      <c r="W18" s="58"/>
      <c r="X18" s="7"/>
      <c r="Y18" s="34"/>
      <c r="Z18" s="58"/>
    </row>
    <row r="19" spans="1:26" ht="25.35" customHeight="1">
      <c r="A19" s="37">
        <v>7</v>
      </c>
      <c r="B19" s="37">
        <v>6</v>
      </c>
      <c r="C19" s="29" t="s">
        <v>612</v>
      </c>
      <c r="D19" s="43">
        <v>1877.87</v>
      </c>
      <c r="E19" s="41">
        <v>7100.66</v>
      </c>
      <c r="F19" s="47">
        <f t="shared" si="1"/>
        <v>-0.73553585159689383</v>
      </c>
      <c r="G19" s="43">
        <v>380</v>
      </c>
      <c r="H19" s="41">
        <v>51</v>
      </c>
      <c r="I19" s="41">
        <f t="shared" si="0"/>
        <v>7.4509803921568629</v>
      </c>
      <c r="J19" s="41">
        <v>11</v>
      </c>
      <c r="K19" s="41">
        <v>3</v>
      </c>
      <c r="L19" s="43">
        <v>62959</v>
      </c>
      <c r="M19" s="43">
        <v>14284</v>
      </c>
      <c r="N19" s="39">
        <v>44729</v>
      </c>
      <c r="O19" s="38" t="s">
        <v>41</v>
      </c>
      <c r="P19" s="87"/>
      <c r="Q19" s="118"/>
      <c r="R19" s="34"/>
      <c r="S19" s="57"/>
      <c r="T19" s="57"/>
      <c r="U19" s="34"/>
      <c r="V19" s="34"/>
      <c r="W19" s="58"/>
      <c r="X19" s="7"/>
      <c r="Y19" s="34"/>
      <c r="Z19" s="58"/>
    </row>
    <row r="20" spans="1:26" ht="25.35" customHeight="1">
      <c r="A20" s="37">
        <v>8</v>
      </c>
      <c r="B20" s="37">
        <v>8</v>
      </c>
      <c r="C20" s="29" t="s">
        <v>571</v>
      </c>
      <c r="D20" s="43">
        <v>1469.16</v>
      </c>
      <c r="E20" s="41">
        <v>1805.28</v>
      </c>
      <c r="F20" s="47">
        <f t="shared" si="1"/>
        <v>-0.18618718425950539</v>
      </c>
      <c r="G20" s="43">
        <v>211</v>
      </c>
      <c r="H20" s="41">
        <v>9</v>
      </c>
      <c r="I20" s="41">
        <f t="shared" si="0"/>
        <v>23.444444444444443</v>
      </c>
      <c r="J20" s="41">
        <v>4</v>
      </c>
      <c r="K20" s="41">
        <v>9</v>
      </c>
      <c r="L20" s="43">
        <v>422542</v>
      </c>
      <c r="M20" s="43">
        <v>59737</v>
      </c>
      <c r="N20" s="39">
        <v>44687</v>
      </c>
      <c r="O20" s="38" t="s">
        <v>41</v>
      </c>
      <c r="P20" s="87"/>
      <c r="Q20" s="56"/>
      <c r="R20" s="34"/>
      <c r="S20" s="57"/>
      <c r="T20" s="57"/>
      <c r="U20" s="34"/>
      <c r="V20" s="34"/>
      <c r="W20" s="58"/>
      <c r="X20" s="7"/>
      <c r="Y20" s="34"/>
      <c r="Z20" s="58"/>
    </row>
    <row r="21" spans="1:26" ht="25.35" customHeight="1">
      <c r="A21" s="37">
        <v>9</v>
      </c>
      <c r="B21" s="37">
        <v>9</v>
      </c>
      <c r="C21" s="29" t="s">
        <v>35</v>
      </c>
      <c r="D21" s="43">
        <v>889</v>
      </c>
      <c r="E21" s="41">
        <v>1703.37</v>
      </c>
      <c r="F21" s="47">
        <f t="shared" si="1"/>
        <v>-0.4780934265602893</v>
      </c>
      <c r="G21" s="43">
        <v>180</v>
      </c>
      <c r="H21" s="41">
        <v>12</v>
      </c>
      <c r="I21" s="41">
        <f t="shared" si="0"/>
        <v>15</v>
      </c>
      <c r="J21" s="41">
        <v>5</v>
      </c>
      <c r="K21" s="41">
        <v>14</v>
      </c>
      <c r="L21" s="43">
        <v>416138</v>
      </c>
      <c r="M21" s="43">
        <v>81532</v>
      </c>
      <c r="N21" s="39">
        <v>44652</v>
      </c>
      <c r="O21" s="38" t="s">
        <v>37</v>
      </c>
      <c r="P21" s="87"/>
      <c r="Q21" s="56"/>
      <c r="R21" s="34"/>
      <c r="S21" s="57"/>
      <c r="T21" s="57"/>
      <c r="U21" s="7"/>
      <c r="V21" s="34"/>
      <c r="W21" s="34"/>
      <c r="X21" s="58"/>
      <c r="Y21" s="34"/>
      <c r="Z21" s="58"/>
    </row>
    <row r="22" spans="1:26" ht="25.35" customHeight="1">
      <c r="A22" s="37">
        <v>10</v>
      </c>
      <c r="B22" s="37">
        <v>10</v>
      </c>
      <c r="C22" s="29" t="s">
        <v>42</v>
      </c>
      <c r="D22" s="43">
        <v>445.96</v>
      </c>
      <c r="E22" s="41">
        <v>1672.61</v>
      </c>
      <c r="F22" s="47">
        <f t="shared" si="1"/>
        <v>-0.73337478551485402</v>
      </c>
      <c r="G22" s="43">
        <v>95</v>
      </c>
      <c r="H22" s="41">
        <v>10</v>
      </c>
      <c r="I22" s="41">
        <f t="shared" si="0"/>
        <v>9.5</v>
      </c>
      <c r="J22" s="41">
        <v>3</v>
      </c>
      <c r="K22" s="41">
        <v>16</v>
      </c>
      <c r="L22" s="43">
        <v>206424</v>
      </c>
      <c r="M22" s="43">
        <v>41919</v>
      </c>
      <c r="N22" s="39">
        <v>44638</v>
      </c>
      <c r="O22" s="38" t="s">
        <v>43</v>
      </c>
      <c r="P22" s="87"/>
      <c r="Q22" s="56"/>
      <c r="R22" s="34"/>
      <c r="S22" s="57"/>
      <c r="T22" s="57"/>
      <c r="U22" s="34"/>
      <c r="V22" s="34"/>
      <c r="W22" s="58"/>
      <c r="X22" s="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297688.71000000002</v>
      </c>
      <c r="E23" s="36">
        <v>100537.04</v>
      </c>
      <c r="F23" s="67">
        <f t="shared" si="1"/>
        <v>1.9609854238795976</v>
      </c>
      <c r="G23" s="36">
        <f t="shared" ref="G23" si="2">SUM(G13:G22)</f>
        <v>47247</v>
      </c>
      <c r="H23" s="36"/>
      <c r="I23" s="16"/>
      <c r="J23" s="15"/>
      <c r="K23" s="17"/>
      <c r="L23" s="18"/>
      <c r="M23" s="22"/>
      <c r="N23" s="19"/>
      <c r="O23" s="48"/>
      <c r="U23" s="7"/>
      <c r="V23" s="26"/>
      <c r="Z23" s="34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U24" s="7"/>
      <c r="V24" s="26"/>
      <c r="Z24" s="34"/>
    </row>
    <row r="25" spans="1:26" ht="25.35" customHeight="1">
      <c r="A25" s="37">
        <v>11</v>
      </c>
      <c r="B25" s="37">
        <v>7</v>
      </c>
      <c r="C25" s="29" t="s">
        <v>599</v>
      </c>
      <c r="D25" s="43">
        <v>413.57</v>
      </c>
      <c r="E25" s="41">
        <v>2470.8200000000002</v>
      </c>
      <c r="F25" s="47">
        <f>(D25-E25)/E25</f>
        <v>-0.83261832104321631</v>
      </c>
      <c r="G25" s="43">
        <v>94</v>
      </c>
      <c r="H25" s="41">
        <v>12</v>
      </c>
      <c r="I25" s="41">
        <f t="shared" ref="I25:I34" si="3">G25/H25</f>
        <v>7.833333333333333</v>
      </c>
      <c r="J25" s="41">
        <v>5</v>
      </c>
      <c r="K25" s="41">
        <v>5</v>
      </c>
      <c r="L25" s="43">
        <v>67343.05</v>
      </c>
      <c r="M25" s="43">
        <v>15827</v>
      </c>
      <c r="N25" s="39">
        <v>44715</v>
      </c>
      <c r="O25" s="38" t="s">
        <v>48</v>
      </c>
      <c r="P25" s="87"/>
      <c r="Q25" s="56"/>
      <c r="R25" s="34"/>
      <c r="S25" s="57"/>
      <c r="T25" s="57"/>
      <c r="U25" s="34"/>
      <c r="V25" s="34"/>
      <c r="W25" s="58"/>
      <c r="X25" s="7"/>
      <c r="Y25" s="34"/>
      <c r="Z25" s="58"/>
    </row>
    <row r="26" spans="1:26" ht="25.35" customHeight="1">
      <c r="A26" s="37">
        <v>12</v>
      </c>
      <c r="B26" s="37">
        <v>16</v>
      </c>
      <c r="C26" s="29" t="s">
        <v>596</v>
      </c>
      <c r="D26" s="43">
        <v>185.5</v>
      </c>
      <c r="E26" s="41">
        <v>128</v>
      </c>
      <c r="F26" s="47">
        <f>(D26-E26)/E26</f>
        <v>0.44921875</v>
      </c>
      <c r="G26" s="43">
        <v>81</v>
      </c>
      <c r="H26" s="41">
        <v>5</v>
      </c>
      <c r="I26" s="41">
        <f t="shared" si="3"/>
        <v>16.2</v>
      </c>
      <c r="J26" s="41">
        <v>2</v>
      </c>
      <c r="K26" s="41">
        <v>6</v>
      </c>
      <c r="L26" s="43">
        <v>32182.37</v>
      </c>
      <c r="M26" s="43">
        <v>7707</v>
      </c>
      <c r="N26" s="39">
        <v>44708</v>
      </c>
      <c r="O26" s="38" t="s">
        <v>68</v>
      </c>
      <c r="P26" s="87"/>
      <c r="Q26" s="56"/>
      <c r="R26" s="34"/>
      <c r="S26" s="57"/>
      <c r="T26" s="57"/>
      <c r="U26" s="34"/>
      <c r="V26" s="34"/>
      <c r="W26" s="58"/>
      <c r="X26" s="7"/>
      <c r="Y26" s="34"/>
      <c r="Z26" s="58"/>
    </row>
    <row r="27" spans="1:26" ht="25.35" customHeight="1">
      <c r="A27" s="37">
        <v>13</v>
      </c>
      <c r="B27" s="37">
        <v>15</v>
      </c>
      <c r="C27" s="29" t="s">
        <v>565</v>
      </c>
      <c r="D27" s="43">
        <v>182.2</v>
      </c>
      <c r="E27" s="41">
        <v>224</v>
      </c>
      <c r="F27" s="47">
        <f>(D27-E27)/E27</f>
        <v>-0.18660714285714292</v>
      </c>
      <c r="G27" s="43">
        <v>38</v>
      </c>
      <c r="H27" s="41">
        <v>3</v>
      </c>
      <c r="I27" s="41">
        <f t="shared" si="3"/>
        <v>12.666666666666666</v>
      </c>
      <c r="J27" s="41">
        <v>2</v>
      </c>
      <c r="K27" s="41">
        <v>10</v>
      </c>
      <c r="L27" s="43">
        <v>25143.279999999999</v>
      </c>
      <c r="M27" s="43">
        <v>4269</v>
      </c>
      <c r="N27" s="39">
        <v>44680</v>
      </c>
      <c r="O27" s="38" t="s">
        <v>68</v>
      </c>
      <c r="P27" s="87"/>
      <c r="Q27" s="56"/>
      <c r="R27" s="34"/>
      <c r="S27" s="57"/>
      <c r="T27" s="57"/>
      <c r="U27" s="34"/>
      <c r="V27" s="34"/>
      <c r="W27" s="58"/>
      <c r="X27" s="7"/>
      <c r="Y27" s="34"/>
      <c r="Z27" s="58"/>
    </row>
    <row r="28" spans="1:26" ht="25.35" customHeight="1">
      <c r="A28" s="37">
        <v>14</v>
      </c>
      <c r="B28" s="37">
        <v>11</v>
      </c>
      <c r="C28" s="29" t="s">
        <v>614</v>
      </c>
      <c r="D28" s="43">
        <v>118</v>
      </c>
      <c r="E28" s="41">
        <v>1511.35</v>
      </c>
      <c r="F28" s="47">
        <f>(D28-E28)/E28</f>
        <v>-0.92192410758593313</v>
      </c>
      <c r="G28" s="43">
        <v>30</v>
      </c>
      <c r="H28" s="41">
        <v>3</v>
      </c>
      <c r="I28" s="41">
        <f t="shared" si="3"/>
        <v>10</v>
      </c>
      <c r="J28" s="41">
        <v>2</v>
      </c>
      <c r="K28" s="41">
        <v>3</v>
      </c>
      <c r="L28" s="43">
        <v>14179.35</v>
      </c>
      <c r="M28" s="43">
        <v>2594</v>
      </c>
      <c r="N28" s="39">
        <v>44729</v>
      </c>
      <c r="O28" s="38" t="s">
        <v>68</v>
      </c>
      <c r="P28" s="87"/>
      <c r="Q28" s="56"/>
      <c r="R28" s="34"/>
      <c r="S28" s="57"/>
      <c r="T28" s="57"/>
      <c r="U28" s="7"/>
      <c r="V28" s="34"/>
      <c r="W28" s="58"/>
      <c r="X28" s="34"/>
      <c r="Y28" s="34"/>
      <c r="Z28" s="58"/>
    </row>
    <row r="29" spans="1:26" ht="25.35" customHeight="1">
      <c r="A29" s="37">
        <v>15</v>
      </c>
      <c r="B29" s="37">
        <v>12</v>
      </c>
      <c r="C29" s="29" t="s">
        <v>40</v>
      </c>
      <c r="D29" s="43">
        <v>44.35</v>
      </c>
      <c r="E29" s="41">
        <v>478.61</v>
      </c>
      <c r="F29" s="47">
        <f>(D29-E29)/E29</f>
        <v>-0.90733582666471657</v>
      </c>
      <c r="G29" s="43">
        <v>9</v>
      </c>
      <c r="H29" s="41">
        <v>1</v>
      </c>
      <c r="I29" s="41">
        <f t="shared" si="3"/>
        <v>9</v>
      </c>
      <c r="J29" s="41">
        <v>1</v>
      </c>
      <c r="K29" s="41">
        <v>17</v>
      </c>
      <c r="L29" s="43">
        <v>286839</v>
      </c>
      <c r="M29" s="43">
        <v>57766</v>
      </c>
      <c r="N29" s="39">
        <v>44631</v>
      </c>
      <c r="O29" s="38" t="s">
        <v>41</v>
      </c>
      <c r="P29" s="56"/>
      <c r="Q29" s="56"/>
      <c r="R29" s="57"/>
      <c r="S29" s="57"/>
      <c r="T29" s="58"/>
      <c r="U29" s="34"/>
      <c r="V29" s="58"/>
      <c r="X29" s="57"/>
    </row>
    <row r="30" spans="1:26" ht="25.35" customHeight="1">
      <c r="A30" s="37">
        <v>16</v>
      </c>
      <c r="B30" s="41" t="s">
        <v>36</v>
      </c>
      <c r="C30" s="29" t="s">
        <v>381</v>
      </c>
      <c r="D30" s="43">
        <v>38</v>
      </c>
      <c r="E30" s="41" t="s">
        <v>36</v>
      </c>
      <c r="F30" s="41" t="s">
        <v>36</v>
      </c>
      <c r="G30" s="43">
        <v>15</v>
      </c>
      <c r="H30" s="41">
        <v>2</v>
      </c>
      <c r="I30" s="41">
        <f t="shared" si="3"/>
        <v>7.5</v>
      </c>
      <c r="J30" s="41">
        <v>1</v>
      </c>
      <c r="K30" s="41" t="s">
        <v>36</v>
      </c>
      <c r="L30" s="43">
        <v>26569.54</v>
      </c>
      <c r="M30" s="43">
        <v>6365</v>
      </c>
      <c r="N30" s="39">
        <v>44414</v>
      </c>
      <c r="O30" s="38" t="s">
        <v>48</v>
      </c>
      <c r="P30" s="75"/>
      <c r="Q30" s="74"/>
      <c r="S30" s="57"/>
      <c r="T30" s="57"/>
      <c r="U30" s="57"/>
      <c r="V30" s="7"/>
      <c r="W30" s="34"/>
      <c r="X30" s="58"/>
      <c r="Y30" s="57"/>
      <c r="Z30" s="34"/>
    </row>
    <row r="31" spans="1:26" ht="25.35" customHeight="1">
      <c r="A31" s="37">
        <v>17</v>
      </c>
      <c r="B31" s="44" t="s">
        <v>36</v>
      </c>
      <c r="C31" s="29" t="s">
        <v>99</v>
      </c>
      <c r="D31" s="43">
        <v>33</v>
      </c>
      <c r="E31" s="41" t="s">
        <v>36</v>
      </c>
      <c r="F31" s="41" t="s">
        <v>36</v>
      </c>
      <c r="G31" s="43">
        <v>13</v>
      </c>
      <c r="H31" s="41">
        <v>3</v>
      </c>
      <c r="I31" s="41">
        <f t="shared" si="3"/>
        <v>4.333333333333333</v>
      </c>
      <c r="J31" s="41">
        <v>1</v>
      </c>
      <c r="K31" s="41" t="s">
        <v>36</v>
      </c>
      <c r="L31" s="43">
        <v>36535</v>
      </c>
      <c r="M31" s="43">
        <v>7190</v>
      </c>
      <c r="N31" s="39">
        <v>44589</v>
      </c>
      <c r="O31" s="38" t="s">
        <v>50</v>
      </c>
      <c r="P31" s="87"/>
      <c r="Q31" s="56"/>
      <c r="R31" s="34"/>
      <c r="S31" s="57"/>
      <c r="T31" s="57"/>
      <c r="U31" s="7"/>
      <c r="V31" s="34"/>
      <c r="W31" s="34"/>
      <c r="X31" s="58"/>
      <c r="Y31" s="34"/>
      <c r="Z31" s="58"/>
    </row>
    <row r="32" spans="1:26" ht="25.35" customHeight="1">
      <c r="A32" s="37">
        <v>18</v>
      </c>
      <c r="B32" s="44" t="s">
        <v>36</v>
      </c>
      <c r="C32" s="29" t="s">
        <v>227</v>
      </c>
      <c r="D32" s="43">
        <v>30</v>
      </c>
      <c r="E32" s="41" t="s">
        <v>36</v>
      </c>
      <c r="F32" s="41" t="s">
        <v>36</v>
      </c>
      <c r="G32" s="43">
        <v>12</v>
      </c>
      <c r="H32" s="41">
        <v>3</v>
      </c>
      <c r="I32" s="41">
        <f t="shared" si="3"/>
        <v>4</v>
      </c>
      <c r="J32" s="41">
        <v>1</v>
      </c>
      <c r="K32" s="41" t="s">
        <v>36</v>
      </c>
      <c r="L32" s="43">
        <v>19025.29</v>
      </c>
      <c r="M32" s="43">
        <v>4081</v>
      </c>
      <c r="N32" s="39">
        <v>44533</v>
      </c>
      <c r="O32" s="38" t="s">
        <v>48</v>
      </c>
      <c r="P32" s="87"/>
      <c r="Q32" s="56"/>
      <c r="R32" s="34"/>
      <c r="S32" s="57"/>
      <c r="T32" s="57"/>
      <c r="U32" s="34"/>
      <c r="V32" s="34"/>
      <c r="W32" s="58"/>
      <c r="X32" s="7"/>
      <c r="Y32" s="34"/>
      <c r="Z32" s="58"/>
    </row>
    <row r="33" spans="1:26" ht="25.35" customHeight="1">
      <c r="A33" s="37">
        <v>19</v>
      </c>
      <c r="B33" s="37">
        <v>18</v>
      </c>
      <c r="C33" s="29" t="s">
        <v>537</v>
      </c>
      <c r="D33" s="43">
        <v>12</v>
      </c>
      <c r="E33" s="41">
        <v>93.55</v>
      </c>
      <c r="F33" s="47">
        <f>(D33-E33)/E33</f>
        <v>-0.8717263495456975</v>
      </c>
      <c r="G33" s="43">
        <v>2</v>
      </c>
      <c r="H33" s="41">
        <v>1</v>
      </c>
      <c r="I33" s="41">
        <f t="shared" si="3"/>
        <v>2</v>
      </c>
      <c r="J33" s="41">
        <v>1</v>
      </c>
      <c r="K33" s="41">
        <v>13</v>
      </c>
      <c r="L33" s="43">
        <v>185510.6</v>
      </c>
      <c r="M33" s="43">
        <v>45646</v>
      </c>
      <c r="N33" s="39">
        <v>44659</v>
      </c>
      <c r="O33" s="38" t="s">
        <v>48</v>
      </c>
      <c r="P33" s="87"/>
      <c r="Q33" s="56"/>
      <c r="R33" s="34"/>
      <c r="S33" s="57"/>
      <c r="T33" s="57"/>
      <c r="U33" s="34"/>
      <c r="V33" s="34"/>
      <c r="W33" s="58"/>
      <c r="X33" s="7"/>
      <c r="Y33" s="34"/>
      <c r="Z33" s="58"/>
    </row>
    <row r="34" spans="1:26" ht="25.35" customHeight="1">
      <c r="A34" s="37">
        <v>20</v>
      </c>
      <c r="B34" s="41" t="s">
        <v>36</v>
      </c>
      <c r="C34" s="29" t="s">
        <v>435</v>
      </c>
      <c r="D34" s="43">
        <v>5</v>
      </c>
      <c r="E34" s="41" t="s">
        <v>36</v>
      </c>
      <c r="F34" s="41" t="s">
        <v>36</v>
      </c>
      <c r="G34" s="43">
        <v>2</v>
      </c>
      <c r="H34" s="41">
        <v>1</v>
      </c>
      <c r="I34" s="41">
        <f t="shared" si="3"/>
        <v>2</v>
      </c>
      <c r="J34" s="41">
        <v>1</v>
      </c>
      <c r="K34" s="41" t="s">
        <v>36</v>
      </c>
      <c r="L34" s="43">
        <v>6965.94</v>
      </c>
      <c r="M34" s="43">
        <v>1851</v>
      </c>
      <c r="N34" s="39">
        <v>44386</v>
      </c>
      <c r="O34" s="38" t="s">
        <v>48</v>
      </c>
      <c r="P34" s="56"/>
      <c r="Q34" s="56"/>
      <c r="R34" s="56"/>
      <c r="S34" s="57"/>
      <c r="T34" s="57"/>
      <c r="U34" s="58"/>
      <c r="X34" s="34"/>
      <c r="Y34" s="58"/>
    </row>
    <row r="35" spans="1:26" ht="25.35" customHeight="1">
      <c r="A35" s="14"/>
      <c r="B35" s="14"/>
      <c r="C35" s="28" t="s">
        <v>69</v>
      </c>
      <c r="D35" s="36">
        <f>SUM(D23:D34)</f>
        <v>298750.33</v>
      </c>
      <c r="E35" s="36">
        <v>104054.63</v>
      </c>
      <c r="F35" s="67">
        <f>(D35-E35)/E35</f>
        <v>1.8710911758563746</v>
      </c>
      <c r="G35" s="36">
        <f>SUM(G23:G34)</f>
        <v>47543</v>
      </c>
      <c r="H35" s="36"/>
      <c r="I35" s="16"/>
      <c r="J35" s="15"/>
      <c r="K35" s="17"/>
      <c r="L35" s="18"/>
      <c r="M35" s="22"/>
      <c r="N35" s="19"/>
      <c r="O35" s="48"/>
    </row>
    <row r="36" spans="1:26" ht="23.1" customHeight="1"/>
    <row r="37" spans="1:26" ht="21" customHeight="1"/>
    <row r="38" spans="1:26" ht="20.25" customHeight="1"/>
    <row r="57" ht="12" customHeight="1"/>
    <row r="66" spans="20:24">
      <c r="T66" s="7"/>
      <c r="X66" s="7"/>
    </row>
  </sheetData>
  <sortState xmlns:xlrd2="http://schemas.microsoft.com/office/spreadsheetml/2017/richdata2" ref="B13:O34">
    <sortCondition descending="1" ref="D13:D3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CF84-30BD-4AF6-AA3F-52B03F473A4C}">
  <dimension ref="A1:AB56"/>
  <sheetViews>
    <sheetView zoomScale="60" zoomScaleNormal="60" workbookViewId="0">
      <selection activeCell="A31" sqref="A31:XFD3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customWidth="1"/>
    <col min="24" max="24" width="13.6640625" style="33" bestFit="1" customWidth="1"/>
    <col min="25" max="25" width="11" style="33" customWidth="1"/>
    <col min="26" max="26" width="14.88671875" style="33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220</v>
      </c>
      <c r="F1" s="2"/>
      <c r="G1" s="2"/>
      <c r="H1" s="2"/>
      <c r="I1" s="2"/>
    </row>
    <row r="2" spans="1:28" ht="19.5" customHeight="1">
      <c r="E2" s="2" t="s">
        <v>221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208</v>
      </c>
      <c r="E6" s="4" t="s">
        <v>222</v>
      </c>
      <c r="F6" s="129"/>
      <c r="G6" s="4" t="s">
        <v>208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8" ht="21.6">
      <c r="A10" s="132"/>
      <c r="B10" s="132"/>
      <c r="C10" s="129"/>
      <c r="D10" s="79" t="s">
        <v>209</v>
      </c>
      <c r="E10" s="79" t="s">
        <v>223</v>
      </c>
      <c r="F10" s="129"/>
      <c r="G10" s="79" t="s">
        <v>209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Y12" s="34"/>
      <c r="Z12" s="58"/>
    </row>
    <row r="13" spans="1:28" ht="25.35" customHeight="1">
      <c r="A13" s="37">
        <v>1</v>
      </c>
      <c r="B13" s="37">
        <v>1</v>
      </c>
      <c r="C13" s="29" t="s">
        <v>109</v>
      </c>
      <c r="D13" s="43">
        <v>46159.3</v>
      </c>
      <c r="E13" s="41">
        <v>196379.44</v>
      </c>
      <c r="F13" s="47">
        <f>(D13-E13)/E13</f>
        <v>-0.76494840804108621</v>
      </c>
      <c r="G13" s="43">
        <v>6117</v>
      </c>
      <c r="H13" s="41">
        <v>69</v>
      </c>
      <c r="I13" s="41">
        <f>G13/H13</f>
        <v>88.652173913043484</v>
      </c>
      <c r="J13" s="41">
        <v>13</v>
      </c>
      <c r="K13" s="41">
        <v>2</v>
      </c>
      <c r="L13" s="43">
        <v>375551.99</v>
      </c>
      <c r="M13" s="43">
        <v>53171</v>
      </c>
      <c r="N13" s="39">
        <v>44547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57"/>
      <c r="Y13" s="34"/>
      <c r="Z13" s="58"/>
      <c r="AA13" s="7"/>
      <c r="AB13" s="34"/>
    </row>
    <row r="14" spans="1:28" ht="25.35" customHeight="1">
      <c r="A14" s="37">
        <v>2</v>
      </c>
      <c r="B14" s="37" t="s">
        <v>34</v>
      </c>
      <c r="C14" s="29" t="s">
        <v>167</v>
      </c>
      <c r="D14" s="43">
        <v>27834.17</v>
      </c>
      <c r="E14" s="47" t="s">
        <v>36</v>
      </c>
      <c r="F14" s="47" t="s">
        <v>36</v>
      </c>
      <c r="G14" s="43">
        <v>3862</v>
      </c>
      <c r="H14" s="41">
        <v>68</v>
      </c>
      <c r="I14" s="41">
        <f>G14/H14</f>
        <v>56.794117647058826</v>
      </c>
      <c r="J14" s="41">
        <v>18</v>
      </c>
      <c r="K14" s="41">
        <v>1</v>
      </c>
      <c r="L14" s="43">
        <v>76758.259999999995</v>
      </c>
      <c r="M14" s="43">
        <v>10817</v>
      </c>
      <c r="N14" s="39">
        <v>44554</v>
      </c>
      <c r="O14" s="38" t="s">
        <v>48</v>
      </c>
      <c r="P14" s="35"/>
      <c r="Q14" s="56"/>
      <c r="R14" s="56"/>
      <c r="S14" s="56"/>
      <c r="T14" s="56"/>
      <c r="U14" s="57"/>
      <c r="V14" s="57"/>
      <c r="W14" s="58"/>
      <c r="X14" s="57"/>
      <c r="Y14" s="34"/>
      <c r="Z14" s="58"/>
      <c r="AA14" s="7"/>
      <c r="AB14" s="34"/>
    </row>
    <row r="15" spans="1:28" ht="25.35" customHeight="1">
      <c r="A15" s="37">
        <v>3</v>
      </c>
      <c r="B15" s="37" t="s">
        <v>34</v>
      </c>
      <c r="C15" s="29" t="s">
        <v>111</v>
      </c>
      <c r="D15" s="43">
        <v>21131.93</v>
      </c>
      <c r="E15" s="47" t="s">
        <v>36</v>
      </c>
      <c r="F15" s="47" t="s">
        <v>36</v>
      </c>
      <c r="G15" s="43">
        <v>3915</v>
      </c>
      <c r="H15" s="41">
        <v>119</v>
      </c>
      <c r="I15" s="41">
        <f>G15/H15</f>
        <v>32.899159663865547</v>
      </c>
      <c r="J15" s="41">
        <v>19</v>
      </c>
      <c r="K15" s="41">
        <v>1</v>
      </c>
      <c r="L15" s="43">
        <v>49625</v>
      </c>
      <c r="M15" s="43">
        <v>10260</v>
      </c>
      <c r="N15" s="39">
        <v>44554</v>
      </c>
      <c r="O15" s="38" t="s">
        <v>43</v>
      </c>
      <c r="P15" s="35"/>
      <c r="Q15" s="56"/>
      <c r="R15" s="56"/>
      <c r="S15" s="56"/>
      <c r="T15" s="56"/>
      <c r="U15" s="57"/>
      <c r="V15" s="57"/>
      <c r="W15" s="58"/>
      <c r="X15" s="57"/>
      <c r="Y15" s="34"/>
      <c r="Z15" s="58"/>
      <c r="AA15" s="7"/>
      <c r="AB15" s="34"/>
    </row>
    <row r="16" spans="1:28" ht="25.35" customHeight="1">
      <c r="A16" s="37">
        <v>4</v>
      </c>
      <c r="B16" s="37">
        <v>4</v>
      </c>
      <c r="C16" s="29" t="s">
        <v>191</v>
      </c>
      <c r="D16" s="43">
        <v>11967</v>
      </c>
      <c r="E16" s="41">
        <v>17953</v>
      </c>
      <c r="F16" s="47">
        <f>(D16-E16)/E16</f>
        <v>-0.3334261683284131</v>
      </c>
      <c r="G16" s="43">
        <v>1723</v>
      </c>
      <c r="H16" s="41" t="s">
        <v>36</v>
      </c>
      <c r="I16" s="41" t="s">
        <v>36</v>
      </c>
      <c r="J16" s="41">
        <v>6</v>
      </c>
      <c r="K16" s="41">
        <v>2</v>
      </c>
      <c r="L16" s="43">
        <v>37075</v>
      </c>
      <c r="M16" s="43">
        <v>5640</v>
      </c>
      <c r="N16" s="39">
        <v>44547</v>
      </c>
      <c r="O16" s="38" t="s">
        <v>65</v>
      </c>
      <c r="P16" s="35"/>
      <c r="Q16" s="56"/>
      <c r="R16" s="56"/>
      <c r="S16" s="56"/>
      <c r="T16" s="56"/>
      <c r="U16" s="57"/>
      <c r="V16" s="57"/>
      <c r="W16" s="58"/>
      <c r="X16" s="57"/>
      <c r="Y16" s="34"/>
      <c r="Z16" s="58"/>
      <c r="AA16" s="7"/>
      <c r="AB16" s="34"/>
    </row>
    <row r="17" spans="1:28" ht="25.35" customHeight="1">
      <c r="A17" s="37">
        <v>5</v>
      </c>
      <c r="B17" s="37">
        <v>2</v>
      </c>
      <c r="C17" s="29" t="s">
        <v>112</v>
      </c>
      <c r="D17" s="43">
        <v>10989.65</v>
      </c>
      <c r="E17" s="41">
        <v>30661.34</v>
      </c>
      <c r="F17" s="47">
        <f>(D17-E17)/E17</f>
        <v>-0.64157959175952528</v>
      </c>
      <c r="G17" s="43">
        <v>1527</v>
      </c>
      <c r="H17" s="41">
        <v>35</v>
      </c>
      <c r="I17" s="41">
        <f>G17/H17</f>
        <v>43.628571428571426</v>
      </c>
      <c r="J17" s="41">
        <v>9</v>
      </c>
      <c r="K17" s="41">
        <v>5</v>
      </c>
      <c r="L17" s="43">
        <v>492689</v>
      </c>
      <c r="M17" s="43">
        <v>69793</v>
      </c>
      <c r="N17" s="39">
        <v>44526</v>
      </c>
      <c r="O17" s="38" t="s">
        <v>43</v>
      </c>
      <c r="P17" s="35"/>
      <c r="Q17" s="56"/>
      <c r="R17" s="56"/>
      <c r="S17" s="56"/>
      <c r="T17" s="56"/>
      <c r="U17" s="57"/>
      <c r="V17" s="57"/>
      <c r="W17" s="58"/>
      <c r="X17" s="57"/>
      <c r="Y17" s="34"/>
      <c r="Z17" s="58"/>
      <c r="AA17" s="7"/>
      <c r="AB17" s="34"/>
    </row>
    <row r="18" spans="1:28" ht="25.35" customHeight="1">
      <c r="A18" s="37">
        <v>6</v>
      </c>
      <c r="B18" s="37">
        <v>3</v>
      </c>
      <c r="C18" s="29" t="s">
        <v>54</v>
      </c>
      <c r="D18" s="43">
        <v>5333.27</v>
      </c>
      <c r="E18" s="41">
        <v>18855.54</v>
      </c>
      <c r="F18" s="47">
        <f>(D18-E18)/E18</f>
        <v>-0.71715103359543131</v>
      </c>
      <c r="G18" s="43">
        <v>976</v>
      </c>
      <c r="H18" s="41">
        <v>36</v>
      </c>
      <c r="I18" s="41">
        <f>G18/H18</f>
        <v>27.111111111111111</v>
      </c>
      <c r="J18" s="41">
        <v>10</v>
      </c>
      <c r="K18" s="41">
        <v>5</v>
      </c>
      <c r="L18" s="43">
        <v>139126</v>
      </c>
      <c r="M18" s="43">
        <v>27475</v>
      </c>
      <c r="N18" s="39">
        <v>44526</v>
      </c>
      <c r="O18" s="38" t="s">
        <v>41</v>
      </c>
      <c r="P18" s="35"/>
      <c r="Q18" s="56"/>
      <c r="R18" s="56"/>
      <c r="S18" s="56"/>
      <c r="T18" s="56"/>
      <c r="U18" s="57"/>
      <c r="V18" s="57"/>
      <c r="W18" s="58"/>
      <c r="X18" s="57"/>
      <c r="Y18" s="34"/>
      <c r="Z18" s="58"/>
      <c r="AA18" s="7"/>
      <c r="AB18" s="34"/>
    </row>
    <row r="19" spans="1:28" ht="25.35" customHeight="1">
      <c r="A19" s="37">
        <v>7</v>
      </c>
      <c r="B19" s="37">
        <v>6</v>
      </c>
      <c r="C19" s="29" t="s">
        <v>182</v>
      </c>
      <c r="D19" s="43">
        <v>1843.15</v>
      </c>
      <c r="E19" s="41">
        <v>9383.23</v>
      </c>
      <c r="F19" s="47">
        <f>(D19-E19)/E19</f>
        <v>-0.80356977288204601</v>
      </c>
      <c r="G19" s="43">
        <v>341</v>
      </c>
      <c r="H19" s="41">
        <v>27</v>
      </c>
      <c r="I19" s="41">
        <f>G19/H19</f>
        <v>12.62962962962963</v>
      </c>
      <c r="J19" s="41">
        <v>10</v>
      </c>
      <c r="K19" s="41">
        <v>3</v>
      </c>
      <c r="L19" s="43">
        <v>33457.519999999997</v>
      </c>
      <c r="M19" s="43">
        <v>6975</v>
      </c>
      <c r="N19" s="39">
        <v>44540</v>
      </c>
      <c r="O19" s="38" t="s">
        <v>68</v>
      </c>
      <c r="P19" s="35"/>
      <c r="Q19" s="56"/>
      <c r="R19" s="56"/>
      <c r="S19" s="56"/>
      <c r="T19" s="56"/>
      <c r="U19" s="57"/>
      <c r="V19" s="57"/>
      <c r="W19" s="58"/>
      <c r="X19" s="57"/>
      <c r="Y19" s="34"/>
      <c r="Z19" s="58"/>
      <c r="AA19" s="7"/>
      <c r="AB19" s="34"/>
    </row>
    <row r="20" spans="1:28" ht="25.35" customHeight="1">
      <c r="A20" s="37">
        <v>8</v>
      </c>
      <c r="B20" s="37" t="s">
        <v>34</v>
      </c>
      <c r="C20" s="29" t="s">
        <v>200</v>
      </c>
      <c r="D20" s="43">
        <v>1549.2</v>
      </c>
      <c r="E20" s="41" t="s">
        <v>36</v>
      </c>
      <c r="F20" s="41" t="s">
        <v>36</v>
      </c>
      <c r="G20" s="43">
        <v>407</v>
      </c>
      <c r="H20" s="41">
        <v>10</v>
      </c>
      <c r="I20" s="41">
        <f>G20/H20</f>
        <v>40.700000000000003</v>
      </c>
      <c r="J20" s="41">
        <v>6</v>
      </c>
      <c r="K20" s="41">
        <v>1</v>
      </c>
      <c r="L20" s="43">
        <v>1549.2</v>
      </c>
      <c r="M20" s="43">
        <v>407</v>
      </c>
      <c r="N20" s="39">
        <v>44554</v>
      </c>
      <c r="O20" s="38" t="s">
        <v>91</v>
      </c>
      <c r="P20" s="35"/>
      <c r="Q20" s="56"/>
      <c r="R20" s="56"/>
      <c r="S20" s="56"/>
      <c r="T20" s="56"/>
      <c r="U20" s="57"/>
      <c r="V20" s="57"/>
      <c r="W20" s="58"/>
      <c r="X20" s="57"/>
      <c r="Y20" s="34"/>
      <c r="Z20" s="58"/>
      <c r="AA20" s="7"/>
      <c r="AB20" s="34"/>
    </row>
    <row r="21" spans="1:28" ht="25.35" customHeight="1">
      <c r="A21" s="37">
        <v>9</v>
      </c>
      <c r="B21" s="37">
        <v>7</v>
      </c>
      <c r="C21" s="29" t="s">
        <v>214</v>
      </c>
      <c r="D21" s="43">
        <v>984.28</v>
      </c>
      <c r="E21" s="41">
        <v>5702.06</v>
      </c>
      <c r="F21" s="47">
        <f>(D21-E21)/E21</f>
        <v>-0.82738168311101612</v>
      </c>
      <c r="G21" s="43">
        <v>185</v>
      </c>
      <c r="H21" s="41">
        <v>21</v>
      </c>
      <c r="I21" s="41">
        <f>G21/H21</f>
        <v>8.8095238095238102</v>
      </c>
      <c r="J21" s="41">
        <v>13</v>
      </c>
      <c r="K21" s="41">
        <v>2</v>
      </c>
      <c r="L21" s="43">
        <v>14175.98</v>
      </c>
      <c r="M21" s="43">
        <v>3308</v>
      </c>
      <c r="N21" s="39">
        <v>44547</v>
      </c>
      <c r="O21" s="38" t="s">
        <v>48</v>
      </c>
      <c r="P21" s="35"/>
      <c r="Q21" s="56"/>
      <c r="R21" s="56"/>
      <c r="S21" s="56"/>
      <c r="T21" s="56"/>
      <c r="U21" s="57"/>
      <c r="V21" s="57"/>
      <c r="W21" s="58"/>
      <c r="X21" s="57"/>
      <c r="Y21" s="34"/>
      <c r="Z21" s="58"/>
      <c r="AA21" s="7"/>
      <c r="AB21" s="34"/>
    </row>
    <row r="22" spans="1:28" ht="25.35" customHeight="1">
      <c r="A22" s="37">
        <v>10</v>
      </c>
      <c r="B22" s="37">
        <v>8</v>
      </c>
      <c r="C22" s="29" t="s">
        <v>224</v>
      </c>
      <c r="D22" s="43">
        <v>696</v>
      </c>
      <c r="E22" s="41">
        <v>4223</v>
      </c>
      <c r="F22" s="47">
        <f>(D22-E22)/E22</f>
        <v>-0.83518825479516934</v>
      </c>
      <c r="G22" s="43">
        <v>93</v>
      </c>
      <c r="H22" s="41" t="s">
        <v>36</v>
      </c>
      <c r="I22" s="41" t="s">
        <v>36</v>
      </c>
      <c r="J22" s="41">
        <v>2</v>
      </c>
      <c r="K22" s="41">
        <v>3</v>
      </c>
      <c r="L22" s="43">
        <v>17951</v>
      </c>
      <c r="M22" s="43">
        <v>2732</v>
      </c>
      <c r="N22" s="39">
        <v>44540</v>
      </c>
      <c r="O22" s="38" t="s">
        <v>65</v>
      </c>
      <c r="P22" s="35"/>
      <c r="Q22" s="56"/>
      <c r="R22" s="56"/>
      <c r="S22" s="56"/>
      <c r="T22" s="56"/>
      <c r="U22" s="57"/>
      <c r="V22" s="57"/>
      <c r="W22" s="58"/>
      <c r="X22" s="57"/>
      <c r="Y22" s="34"/>
      <c r="Z22" s="58"/>
      <c r="AA22" s="7"/>
      <c r="AB22" s="34"/>
    </row>
    <row r="23" spans="1:28" ht="25.35" customHeight="1">
      <c r="A23" s="14"/>
      <c r="B23" s="14"/>
      <c r="C23" s="28" t="s">
        <v>53</v>
      </c>
      <c r="D23" s="36">
        <f>SUM(D13:D22)</f>
        <v>128487.94999999998</v>
      </c>
      <c r="E23" s="36">
        <v>300944.33999999997</v>
      </c>
      <c r="F23" s="67">
        <f>(D23-E23)/E23</f>
        <v>-0.57305078407522136</v>
      </c>
      <c r="G23" s="36">
        <f t="shared" ref="G23" si="0">SUM(G13:G22)</f>
        <v>19146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Y23" s="7"/>
      <c r="Z23" s="34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Y24" s="7"/>
      <c r="Z24" s="34"/>
    </row>
    <row r="25" spans="1:28" ht="25.35" customHeight="1">
      <c r="A25" s="37">
        <v>11</v>
      </c>
      <c r="B25" s="66">
        <v>13</v>
      </c>
      <c r="C25" s="29" t="s">
        <v>173</v>
      </c>
      <c r="D25" s="43">
        <v>369.5</v>
      </c>
      <c r="E25" s="41">
        <v>1435</v>
      </c>
      <c r="F25" s="47">
        <f>(D25-E25)/E25</f>
        <v>-0.74250871080139369</v>
      </c>
      <c r="G25" s="43">
        <v>58</v>
      </c>
      <c r="H25" s="41">
        <v>3</v>
      </c>
      <c r="I25" s="41">
        <f>G25/H25</f>
        <v>19.333333333333332</v>
      </c>
      <c r="J25" s="41">
        <v>1</v>
      </c>
      <c r="K25" s="41">
        <v>15</v>
      </c>
      <c r="L25" s="43">
        <v>135996</v>
      </c>
      <c r="M25" s="43">
        <v>24282</v>
      </c>
      <c r="N25" s="39">
        <v>44456</v>
      </c>
      <c r="O25" s="38" t="s">
        <v>57</v>
      </c>
      <c r="P25" s="35"/>
      <c r="Q25" s="56"/>
      <c r="R25" s="56"/>
      <c r="S25" s="56"/>
      <c r="T25" s="56"/>
      <c r="U25" s="57"/>
      <c r="V25" s="57"/>
      <c r="W25" s="58"/>
      <c r="X25" s="57"/>
      <c r="Y25" s="34"/>
      <c r="Z25" s="58"/>
      <c r="AA25" s="7"/>
      <c r="AB25" s="34"/>
    </row>
    <row r="26" spans="1:28" ht="25.35" customHeight="1">
      <c r="A26" s="37">
        <v>12</v>
      </c>
      <c r="B26" s="37" t="s">
        <v>34</v>
      </c>
      <c r="C26" s="29" t="s">
        <v>183</v>
      </c>
      <c r="D26" s="43">
        <v>319.77999999999997</v>
      </c>
      <c r="E26" s="41" t="s">
        <v>36</v>
      </c>
      <c r="F26" s="41" t="s">
        <v>36</v>
      </c>
      <c r="G26" s="43">
        <v>56</v>
      </c>
      <c r="H26" s="41">
        <v>10</v>
      </c>
      <c r="I26" s="41">
        <f>G26/H26</f>
        <v>5.6</v>
      </c>
      <c r="J26" s="41">
        <v>5</v>
      </c>
      <c r="K26" s="41">
        <v>1</v>
      </c>
      <c r="L26" s="43">
        <v>610.09</v>
      </c>
      <c r="M26" s="43">
        <v>122</v>
      </c>
      <c r="N26" s="39">
        <v>44554</v>
      </c>
      <c r="O26" s="38" t="s">
        <v>59</v>
      </c>
      <c r="P26" s="35"/>
      <c r="Q26" s="56"/>
      <c r="R26" s="56"/>
      <c r="S26" s="56"/>
      <c r="T26" s="56"/>
      <c r="U26" s="57"/>
      <c r="V26" s="57"/>
      <c r="W26" s="58"/>
      <c r="X26" s="57"/>
      <c r="Y26" s="34"/>
      <c r="Z26" s="58"/>
      <c r="AA26" s="7"/>
      <c r="AB26" s="34"/>
    </row>
    <row r="27" spans="1:28" ht="25.35" customHeight="1">
      <c r="A27" s="37">
        <v>13</v>
      </c>
      <c r="B27" s="37">
        <v>18</v>
      </c>
      <c r="C27" s="29" t="s">
        <v>203</v>
      </c>
      <c r="D27" s="43">
        <v>207.5</v>
      </c>
      <c r="E27" s="41">
        <v>541</v>
      </c>
      <c r="F27" s="47">
        <f>(D27-E27)/E27</f>
        <v>-0.61645101663585955</v>
      </c>
      <c r="G27" s="43">
        <v>44</v>
      </c>
      <c r="H27" s="41" t="s">
        <v>36</v>
      </c>
      <c r="I27" s="41" t="s">
        <v>36</v>
      </c>
      <c r="J27" s="41">
        <v>2</v>
      </c>
      <c r="K27" s="41">
        <v>2</v>
      </c>
      <c r="L27" s="43">
        <v>921</v>
      </c>
      <c r="M27" s="43">
        <v>178</v>
      </c>
      <c r="N27" s="39">
        <v>44547</v>
      </c>
      <c r="O27" s="38" t="s">
        <v>204</v>
      </c>
      <c r="P27" s="35"/>
      <c r="Q27" s="56"/>
      <c r="R27" s="56"/>
      <c r="S27" s="56"/>
      <c r="T27" s="56"/>
      <c r="U27" s="57"/>
      <c r="V27" s="57"/>
      <c r="W27" s="58"/>
      <c r="X27" s="57"/>
      <c r="Y27" s="34"/>
      <c r="Z27" s="58"/>
      <c r="AA27" s="7"/>
      <c r="AB27" s="34"/>
    </row>
    <row r="28" spans="1:28" ht="25.35" customHeight="1">
      <c r="A28" s="37">
        <v>14</v>
      </c>
      <c r="B28" s="37">
        <v>20</v>
      </c>
      <c r="C28" s="29" t="s">
        <v>122</v>
      </c>
      <c r="D28" s="43">
        <v>205</v>
      </c>
      <c r="E28" s="41">
        <v>348.3</v>
      </c>
      <c r="F28" s="47">
        <f>(D28-E28)/E28</f>
        <v>-0.41142693080677578</v>
      </c>
      <c r="G28" s="43">
        <v>34</v>
      </c>
      <c r="H28" s="41">
        <v>2</v>
      </c>
      <c r="I28" s="41">
        <f>G28/H28</f>
        <v>17</v>
      </c>
      <c r="J28" s="41">
        <v>1</v>
      </c>
      <c r="K28" s="41">
        <v>6</v>
      </c>
      <c r="L28" s="43">
        <v>27542.959999999999</v>
      </c>
      <c r="M28" s="43">
        <v>4860</v>
      </c>
      <c r="N28" s="39">
        <v>44519</v>
      </c>
      <c r="O28" s="38" t="s">
        <v>71</v>
      </c>
      <c r="P28" s="35"/>
      <c r="Q28" s="56"/>
      <c r="R28" s="56"/>
      <c r="S28" s="56"/>
      <c r="T28" s="56"/>
      <c r="U28" s="57"/>
      <c r="V28" s="57"/>
      <c r="W28" s="58"/>
      <c r="X28" s="57"/>
      <c r="Y28" s="34"/>
      <c r="Z28" s="58"/>
      <c r="AA28" s="7"/>
      <c r="AB28" s="34"/>
    </row>
    <row r="29" spans="1:28" ht="25.35" customHeight="1">
      <c r="A29" s="37">
        <v>15</v>
      </c>
      <c r="B29" s="37">
        <v>9</v>
      </c>
      <c r="C29" s="29" t="s">
        <v>225</v>
      </c>
      <c r="D29" s="43">
        <v>200.05</v>
      </c>
      <c r="E29" s="41">
        <v>3751.43</v>
      </c>
      <c r="F29" s="47">
        <f>(D29-E29)/E29</f>
        <v>-0.94667366844110112</v>
      </c>
      <c r="G29" s="43">
        <v>28</v>
      </c>
      <c r="H29" s="41">
        <v>1</v>
      </c>
      <c r="I29" s="41">
        <f>G29/H29</f>
        <v>28</v>
      </c>
      <c r="J29" s="41">
        <v>1</v>
      </c>
      <c r="K29" s="41">
        <v>4</v>
      </c>
      <c r="L29" s="43">
        <v>24239.63</v>
      </c>
      <c r="M29" s="43">
        <v>3776</v>
      </c>
      <c r="N29" s="39">
        <v>44533</v>
      </c>
      <c r="O29" s="38" t="s">
        <v>48</v>
      </c>
      <c r="P29" s="35"/>
      <c r="Q29" s="56"/>
      <c r="R29" s="56"/>
      <c r="S29" s="56"/>
      <c r="T29" s="56"/>
      <c r="U29" s="57"/>
      <c r="V29" s="57"/>
      <c r="W29" s="58"/>
      <c r="X29" s="57"/>
      <c r="Y29" s="34"/>
      <c r="Z29" s="58"/>
    </row>
    <row r="30" spans="1:28" ht="25.35" customHeight="1">
      <c r="A30" s="37">
        <v>16</v>
      </c>
      <c r="B30" s="61">
        <v>10</v>
      </c>
      <c r="C30" s="29" t="s">
        <v>226</v>
      </c>
      <c r="D30" s="43">
        <v>154.94999999999999</v>
      </c>
      <c r="E30" s="41">
        <v>3124.67</v>
      </c>
      <c r="F30" s="47">
        <f>(D30-E30)/E30</f>
        <v>-0.95041076337661268</v>
      </c>
      <c r="G30" s="43">
        <v>23</v>
      </c>
      <c r="H30" s="41">
        <v>1</v>
      </c>
      <c r="I30" s="41">
        <f>G30/H30</f>
        <v>23</v>
      </c>
      <c r="J30" s="41">
        <v>1</v>
      </c>
      <c r="K30" s="41">
        <v>4</v>
      </c>
      <c r="L30" s="43">
        <v>32485.29</v>
      </c>
      <c r="M30" s="43">
        <v>4912</v>
      </c>
      <c r="N30" s="39">
        <v>44533</v>
      </c>
      <c r="O30" s="38" t="s">
        <v>39</v>
      </c>
      <c r="P30" s="35"/>
      <c r="Q30" s="56"/>
      <c r="R30" s="56"/>
      <c r="S30" s="56"/>
      <c r="T30" s="56"/>
      <c r="U30" s="57"/>
      <c r="V30" s="57"/>
      <c r="W30" s="58"/>
      <c r="X30" s="57"/>
      <c r="Y30" s="34"/>
      <c r="Z30" s="58"/>
    </row>
    <row r="31" spans="1:28" ht="25.35" customHeight="1">
      <c r="A31" s="37">
        <v>17</v>
      </c>
      <c r="B31" s="37">
        <v>12</v>
      </c>
      <c r="C31" s="29" t="s">
        <v>227</v>
      </c>
      <c r="D31" s="43">
        <v>72.349999999999994</v>
      </c>
      <c r="E31" s="41">
        <v>1569.28</v>
      </c>
      <c r="F31" s="47">
        <f>(D31-E31)/E31</f>
        <v>-0.95389605424143564</v>
      </c>
      <c r="G31" s="43">
        <v>13</v>
      </c>
      <c r="H31" s="41">
        <v>2</v>
      </c>
      <c r="I31" s="41">
        <f>G31/H31</f>
        <v>6.5</v>
      </c>
      <c r="J31" s="41">
        <v>1</v>
      </c>
      <c r="K31" s="41">
        <v>4</v>
      </c>
      <c r="L31" s="43">
        <v>17468.93</v>
      </c>
      <c r="M31" s="43">
        <v>3644</v>
      </c>
      <c r="N31" s="39">
        <v>44533</v>
      </c>
      <c r="O31" s="38" t="s">
        <v>48</v>
      </c>
      <c r="P31" s="35"/>
      <c r="Q31" s="56"/>
      <c r="R31" s="56"/>
      <c r="S31" s="56"/>
      <c r="T31" s="56"/>
      <c r="U31" s="57"/>
      <c r="V31" s="57"/>
      <c r="W31" s="58"/>
      <c r="X31" s="57"/>
      <c r="Y31" s="34"/>
      <c r="Z31" s="58"/>
      <c r="AA31" s="7"/>
      <c r="AB31" s="34"/>
    </row>
    <row r="32" spans="1:28" ht="25.35" customHeight="1">
      <c r="A32" s="37">
        <v>18</v>
      </c>
      <c r="B32" s="44" t="s">
        <v>36</v>
      </c>
      <c r="C32" s="29" t="s">
        <v>217</v>
      </c>
      <c r="D32" s="43">
        <v>42</v>
      </c>
      <c r="E32" s="41" t="s">
        <v>36</v>
      </c>
      <c r="F32" s="41" t="s">
        <v>36</v>
      </c>
      <c r="G32" s="43">
        <v>7</v>
      </c>
      <c r="H32" s="41">
        <v>1</v>
      </c>
      <c r="I32" s="41"/>
      <c r="J32" s="41">
        <v>1</v>
      </c>
      <c r="K32" s="41" t="s">
        <v>36</v>
      </c>
      <c r="L32" s="43">
        <v>1235125</v>
      </c>
      <c r="M32" s="43">
        <v>210014</v>
      </c>
      <c r="N32" s="39">
        <v>43406</v>
      </c>
      <c r="O32" s="38" t="s">
        <v>218</v>
      </c>
      <c r="P32" s="35"/>
      <c r="Q32" s="56"/>
      <c r="R32" s="56"/>
      <c r="S32" s="56"/>
      <c r="T32" s="56"/>
      <c r="U32" s="57"/>
      <c r="V32" s="57"/>
      <c r="W32" s="58"/>
      <c r="X32" s="57"/>
      <c r="Y32" s="34"/>
      <c r="Z32" s="58"/>
    </row>
    <row r="33" spans="1:26" ht="25.35" customHeight="1">
      <c r="A33" s="37">
        <v>19</v>
      </c>
      <c r="B33" s="41" t="s">
        <v>36</v>
      </c>
      <c r="C33" s="29" t="s">
        <v>228</v>
      </c>
      <c r="D33" s="43">
        <v>37.19</v>
      </c>
      <c r="E33" s="41" t="s">
        <v>36</v>
      </c>
      <c r="F33" s="41" t="s">
        <v>36</v>
      </c>
      <c r="G33" s="43">
        <v>7</v>
      </c>
      <c r="H33" s="41">
        <v>1</v>
      </c>
      <c r="I33" s="41">
        <f>G33/H33</f>
        <v>7</v>
      </c>
      <c r="J33" s="41">
        <v>1</v>
      </c>
      <c r="K33" s="41" t="s">
        <v>36</v>
      </c>
      <c r="L33" s="43">
        <v>14096.17</v>
      </c>
      <c r="M33" s="43">
        <v>2588</v>
      </c>
      <c r="N33" s="39">
        <v>44477</v>
      </c>
      <c r="O33" s="38" t="s">
        <v>68</v>
      </c>
      <c r="P33" s="35"/>
      <c r="Q33" s="56"/>
      <c r="R33" s="56"/>
      <c r="S33" s="56"/>
      <c r="T33" s="56"/>
      <c r="U33" s="57"/>
      <c r="V33" s="57"/>
      <c r="W33" s="58"/>
      <c r="X33" s="34"/>
      <c r="Y33" s="57"/>
      <c r="Z33" s="58"/>
    </row>
    <row r="34" spans="1:26" ht="25.35" customHeight="1">
      <c r="A34" s="14"/>
      <c r="B34" s="14"/>
      <c r="C34" s="28" t="s">
        <v>229</v>
      </c>
      <c r="D34" s="36">
        <f>SUM(D23:D33)</f>
        <v>130096.26999999999</v>
      </c>
      <c r="E34" s="36">
        <v>313883.40999999997</v>
      </c>
      <c r="F34" s="67">
        <f t="shared" ref="F34" si="1">(D34-E34)/E34</f>
        <v>-0.5855267725044786</v>
      </c>
      <c r="G34" s="36">
        <f t="shared" ref="G34" si="2">SUM(G23:G33)</f>
        <v>19416</v>
      </c>
      <c r="H34" s="36"/>
      <c r="I34" s="16"/>
      <c r="J34" s="15"/>
      <c r="K34" s="17"/>
      <c r="L34" s="18"/>
      <c r="M34" s="22"/>
      <c r="N34" s="19"/>
      <c r="O34" s="48"/>
    </row>
    <row r="35" spans="1:26" ht="23.1" customHeight="1">
      <c r="R35" s="35"/>
    </row>
    <row r="36" spans="1:26" ht="17.25" customHeight="1">
      <c r="R36" s="35"/>
    </row>
    <row r="48" spans="1:26">
      <c r="R48" s="35"/>
    </row>
    <row r="52" spans="16:16">
      <c r="P52" s="35"/>
    </row>
    <row r="56" spans="16:16" ht="12" customHeight="1"/>
  </sheetData>
  <sortState xmlns:xlrd2="http://schemas.microsoft.com/office/spreadsheetml/2017/richdata2" ref="B13:O33">
    <sortCondition descending="1" ref="D13:D33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94D6-843E-4C24-B0AB-4519068D3EA9}">
  <dimension ref="A1:AB78"/>
  <sheetViews>
    <sheetView topLeftCell="A19" zoomScale="60" zoomScaleNormal="60" workbookViewId="0">
      <selection activeCell="A42" sqref="A42:XFD4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1" style="33" customWidth="1"/>
    <col min="25" max="25" width="14.88671875" style="33" customWidth="1"/>
    <col min="26" max="26" width="12" style="33" bestFit="1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230</v>
      </c>
      <c r="F1" s="2"/>
      <c r="G1" s="2"/>
      <c r="H1" s="2"/>
      <c r="I1" s="2"/>
    </row>
    <row r="2" spans="1:28" ht="19.5" customHeight="1">
      <c r="E2" s="2" t="s">
        <v>231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222</v>
      </c>
      <c r="E6" s="4" t="s">
        <v>232</v>
      </c>
      <c r="F6" s="129"/>
      <c r="G6" s="4" t="s">
        <v>222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8" ht="21.6">
      <c r="A10" s="132"/>
      <c r="B10" s="132"/>
      <c r="C10" s="129"/>
      <c r="D10" s="79" t="s">
        <v>223</v>
      </c>
      <c r="E10" s="79" t="s">
        <v>233</v>
      </c>
      <c r="F10" s="129"/>
      <c r="G10" s="79" t="s">
        <v>223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8"/>
      <c r="Z12" s="57"/>
    </row>
    <row r="13" spans="1:28" ht="25.35" customHeight="1">
      <c r="A13" s="37">
        <v>1</v>
      </c>
      <c r="B13" s="37" t="s">
        <v>34</v>
      </c>
      <c r="C13" s="29" t="s">
        <v>109</v>
      </c>
      <c r="D13" s="43">
        <v>196379.44</v>
      </c>
      <c r="E13" s="41" t="s">
        <v>36</v>
      </c>
      <c r="F13" s="41" t="s">
        <v>36</v>
      </c>
      <c r="G13" s="43">
        <v>27323</v>
      </c>
      <c r="H13" s="41">
        <v>201</v>
      </c>
      <c r="I13" s="41">
        <f>G13/H13</f>
        <v>135.93532338308458</v>
      </c>
      <c r="J13" s="41">
        <v>16</v>
      </c>
      <c r="K13" s="41">
        <v>1</v>
      </c>
      <c r="L13" s="43">
        <v>223137.11</v>
      </c>
      <c r="M13" s="43">
        <v>30873</v>
      </c>
      <c r="N13" s="39">
        <v>44547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34"/>
      <c r="Y13" s="58"/>
      <c r="Z13" s="57"/>
      <c r="AA13" s="7"/>
      <c r="AB13" s="34"/>
    </row>
    <row r="14" spans="1:28" ht="25.35" customHeight="1">
      <c r="A14" s="37">
        <v>2</v>
      </c>
      <c r="B14" s="37">
        <v>1</v>
      </c>
      <c r="C14" s="29" t="s">
        <v>112</v>
      </c>
      <c r="D14" s="43">
        <v>30661.34</v>
      </c>
      <c r="E14" s="41">
        <v>63444.28</v>
      </c>
      <c r="F14" s="47">
        <f>(D14-E14)/E14</f>
        <v>-0.51672018344285731</v>
      </c>
      <c r="G14" s="43">
        <v>4446</v>
      </c>
      <c r="H14" s="41">
        <v>86</v>
      </c>
      <c r="I14" s="41">
        <f>G14/H14</f>
        <v>51.697674418604649</v>
      </c>
      <c r="J14" s="41">
        <v>12</v>
      </c>
      <c r="K14" s="41">
        <v>4</v>
      </c>
      <c r="L14" s="43">
        <v>465722</v>
      </c>
      <c r="M14" s="43">
        <v>65575</v>
      </c>
      <c r="N14" s="39">
        <v>44526</v>
      </c>
      <c r="O14" s="38" t="s">
        <v>43</v>
      </c>
      <c r="P14" s="35"/>
      <c r="Q14" s="56"/>
      <c r="R14" s="56"/>
      <c r="S14" s="56"/>
      <c r="T14" s="56"/>
      <c r="U14" s="57"/>
      <c r="V14" s="57"/>
      <c r="W14" s="58"/>
      <c r="X14" s="34"/>
      <c r="Y14" s="58"/>
      <c r="Z14" s="57"/>
      <c r="AA14" s="7"/>
      <c r="AB14" s="34"/>
    </row>
    <row r="15" spans="1:28" ht="25.35" customHeight="1">
      <c r="A15" s="37">
        <v>3</v>
      </c>
      <c r="B15" s="37">
        <v>2</v>
      </c>
      <c r="C15" s="29" t="s">
        <v>54</v>
      </c>
      <c r="D15" s="43">
        <v>18855.54</v>
      </c>
      <c r="E15" s="41">
        <v>22825.7</v>
      </c>
      <c r="F15" s="47">
        <f>(D15-E15)/E15</f>
        <v>-0.17393376763910853</v>
      </c>
      <c r="G15" s="43">
        <v>3572</v>
      </c>
      <c r="H15" s="41">
        <v>76</v>
      </c>
      <c r="I15" s="41">
        <f>G15/H15</f>
        <v>47</v>
      </c>
      <c r="J15" s="41">
        <v>11</v>
      </c>
      <c r="K15" s="41">
        <v>4</v>
      </c>
      <c r="L15" s="43">
        <v>128864</v>
      </c>
      <c r="M15" s="43">
        <v>25360</v>
      </c>
      <c r="N15" s="39">
        <v>44526</v>
      </c>
      <c r="O15" s="38" t="s">
        <v>41</v>
      </c>
      <c r="P15" s="35"/>
      <c r="Q15" s="56"/>
      <c r="R15" s="56"/>
      <c r="S15" s="56"/>
      <c r="T15" s="56"/>
      <c r="U15" s="57"/>
      <c r="V15" s="57"/>
      <c r="W15" s="58"/>
      <c r="X15" s="34"/>
      <c r="Y15" s="58"/>
      <c r="Z15" s="57"/>
      <c r="AA15" s="7"/>
      <c r="AB15" s="34"/>
    </row>
    <row r="16" spans="1:28" ht="25.35" customHeight="1">
      <c r="A16" s="37">
        <v>4</v>
      </c>
      <c r="B16" s="37" t="s">
        <v>34</v>
      </c>
      <c r="C16" s="29" t="s">
        <v>191</v>
      </c>
      <c r="D16" s="43">
        <v>17953</v>
      </c>
      <c r="E16" s="41" t="s">
        <v>36</v>
      </c>
      <c r="F16" s="41" t="s">
        <v>36</v>
      </c>
      <c r="G16" s="43">
        <v>2661</v>
      </c>
      <c r="H16" s="41" t="s">
        <v>36</v>
      </c>
      <c r="I16" s="41" t="s">
        <v>36</v>
      </c>
      <c r="J16" s="41">
        <v>10</v>
      </c>
      <c r="K16" s="41">
        <v>1</v>
      </c>
      <c r="L16" s="43">
        <v>17953</v>
      </c>
      <c r="M16" s="43">
        <v>2661</v>
      </c>
      <c r="N16" s="39">
        <v>44547</v>
      </c>
      <c r="O16" s="38" t="s">
        <v>65</v>
      </c>
      <c r="P16" s="35"/>
      <c r="Q16" s="56"/>
      <c r="R16" s="56"/>
      <c r="S16" s="56"/>
      <c r="T16" s="56"/>
      <c r="U16" s="57"/>
      <c r="V16" s="57"/>
      <c r="W16" s="58"/>
      <c r="X16" s="34"/>
      <c r="Y16" s="58"/>
      <c r="Z16" s="57"/>
      <c r="AA16" s="7"/>
      <c r="AB16" s="34"/>
    </row>
    <row r="17" spans="1:28" ht="25.35" customHeight="1">
      <c r="A17" s="37">
        <v>5</v>
      </c>
      <c r="B17" s="37" t="s">
        <v>149</v>
      </c>
      <c r="C17" s="29" t="s">
        <v>111</v>
      </c>
      <c r="D17" s="43">
        <v>10910.63</v>
      </c>
      <c r="E17" s="41" t="s">
        <v>36</v>
      </c>
      <c r="F17" s="47" t="s">
        <v>36</v>
      </c>
      <c r="G17" s="43">
        <v>2335</v>
      </c>
      <c r="H17" s="41">
        <v>22</v>
      </c>
      <c r="I17" s="41">
        <f>G17/H17</f>
        <v>106.13636363636364</v>
      </c>
      <c r="J17" s="41">
        <v>13</v>
      </c>
      <c r="K17" s="41">
        <v>0</v>
      </c>
      <c r="L17" s="43">
        <v>10911</v>
      </c>
      <c r="M17" s="43">
        <v>2335</v>
      </c>
      <c r="N17" s="39" t="s">
        <v>150</v>
      </c>
      <c r="O17" s="38" t="s">
        <v>43</v>
      </c>
      <c r="P17" s="35"/>
      <c r="Q17" s="56"/>
      <c r="R17" s="56"/>
      <c r="S17" s="56"/>
      <c r="T17" s="56"/>
      <c r="U17" s="57"/>
      <c r="V17" s="57"/>
      <c r="W17" s="58"/>
      <c r="X17" s="34"/>
      <c r="Y17" s="58"/>
      <c r="Z17" s="57"/>
      <c r="AA17" s="7"/>
      <c r="AB17" s="34"/>
    </row>
    <row r="18" spans="1:28" ht="25.35" customHeight="1">
      <c r="A18" s="37">
        <v>6</v>
      </c>
      <c r="B18" s="37">
        <v>3</v>
      </c>
      <c r="C18" s="29" t="s">
        <v>182</v>
      </c>
      <c r="D18" s="43">
        <v>9383.23</v>
      </c>
      <c r="E18" s="41">
        <v>14049.54</v>
      </c>
      <c r="F18" s="47">
        <f>(D18-E18)/E18</f>
        <v>-0.33213258227671516</v>
      </c>
      <c r="G18" s="43">
        <v>1870</v>
      </c>
      <c r="H18" s="41">
        <v>80</v>
      </c>
      <c r="I18" s="41">
        <f>G18/H18</f>
        <v>23.375</v>
      </c>
      <c r="J18" s="41">
        <v>18</v>
      </c>
      <c r="K18" s="41">
        <v>2</v>
      </c>
      <c r="L18" s="43">
        <v>27352.02</v>
      </c>
      <c r="M18" s="43">
        <v>5564</v>
      </c>
      <c r="N18" s="39">
        <v>44540</v>
      </c>
      <c r="O18" s="38" t="s">
        <v>68</v>
      </c>
      <c r="P18" s="35"/>
      <c r="Q18" s="56"/>
      <c r="R18" s="56"/>
      <c r="S18" s="56"/>
      <c r="T18" s="56"/>
      <c r="U18" s="57"/>
      <c r="V18" s="57"/>
      <c r="W18" s="58"/>
      <c r="X18" s="34"/>
      <c r="Y18" s="58"/>
      <c r="Z18" s="57"/>
      <c r="AA18" s="7"/>
      <c r="AB18" s="34"/>
    </row>
    <row r="19" spans="1:28" ht="25.35" customHeight="1">
      <c r="A19" s="37">
        <v>7</v>
      </c>
      <c r="B19" s="37" t="s">
        <v>34</v>
      </c>
      <c r="C19" s="29" t="s">
        <v>214</v>
      </c>
      <c r="D19" s="43">
        <v>5702.06</v>
      </c>
      <c r="E19" s="41" t="s">
        <v>36</v>
      </c>
      <c r="F19" s="41" t="s">
        <v>36</v>
      </c>
      <c r="G19" s="43">
        <v>1115</v>
      </c>
      <c r="H19" s="41">
        <v>68</v>
      </c>
      <c r="I19" s="41">
        <f>G19/H19</f>
        <v>16.397058823529413</v>
      </c>
      <c r="J19" s="41">
        <v>17</v>
      </c>
      <c r="K19" s="41">
        <v>1</v>
      </c>
      <c r="L19" s="43">
        <v>6258.31</v>
      </c>
      <c r="M19" s="43">
        <v>1241</v>
      </c>
      <c r="N19" s="39">
        <v>44547</v>
      </c>
      <c r="O19" s="38" t="s">
        <v>48</v>
      </c>
      <c r="P19" s="35"/>
      <c r="Q19" s="56"/>
      <c r="R19" s="56"/>
      <c r="S19" s="56"/>
      <c r="T19" s="56"/>
      <c r="U19" s="57"/>
      <c r="V19" s="57"/>
      <c r="W19" s="58"/>
      <c r="X19" s="34"/>
      <c r="Y19" s="58"/>
      <c r="Z19" s="57"/>
      <c r="AA19" s="7"/>
      <c r="AB19" s="34"/>
    </row>
    <row r="20" spans="1:28" ht="25.35" customHeight="1">
      <c r="A20" s="37">
        <v>8</v>
      </c>
      <c r="B20" s="37">
        <v>4</v>
      </c>
      <c r="C20" s="29" t="s">
        <v>224</v>
      </c>
      <c r="D20" s="43">
        <v>4223</v>
      </c>
      <c r="E20" s="41">
        <v>8956</v>
      </c>
      <c r="F20" s="47">
        <f>(D20-E20)/E20</f>
        <v>-0.52847253238052705</v>
      </c>
      <c r="G20" s="43">
        <v>629</v>
      </c>
      <c r="H20" s="41" t="s">
        <v>36</v>
      </c>
      <c r="I20" s="41" t="s">
        <v>36</v>
      </c>
      <c r="J20" s="41">
        <v>4</v>
      </c>
      <c r="K20" s="41">
        <v>2</v>
      </c>
      <c r="L20" s="43">
        <v>16020</v>
      </c>
      <c r="M20" s="43">
        <v>2439</v>
      </c>
      <c r="N20" s="39">
        <v>44540</v>
      </c>
      <c r="O20" s="38" t="s">
        <v>65</v>
      </c>
      <c r="P20" s="35"/>
      <c r="Q20" s="56"/>
      <c r="R20" s="56"/>
      <c r="S20" s="56"/>
      <c r="T20" s="56"/>
      <c r="U20" s="57"/>
      <c r="V20" s="57"/>
      <c r="W20" s="58"/>
      <c r="X20" s="34"/>
      <c r="Y20" s="58"/>
      <c r="Z20" s="57"/>
      <c r="AA20" s="7"/>
      <c r="AB20" s="34"/>
    </row>
    <row r="21" spans="1:28" ht="25.35" customHeight="1">
      <c r="A21" s="37">
        <v>9</v>
      </c>
      <c r="B21" s="37">
        <v>7</v>
      </c>
      <c r="C21" s="29" t="s">
        <v>225</v>
      </c>
      <c r="D21" s="43">
        <v>3751.43</v>
      </c>
      <c r="E21" s="41">
        <v>5248.73</v>
      </c>
      <c r="F21" s="47">
        <f>(D21-E21)/E21</f>
        <v>-0.28526900793144244</v>
      </c>
      <c r="G21" s="43">
        <v>540</v>
      </c>
      <c r="H21" s="41">
        <v>16</v>
      </c>
      <c r="I21" s="41">
        <f>G21/H21</f>
        <v>33.75</v>
      </c>
      <c r="J21" s="41">
        <v>7</v>
      </c>
      <c r="K21" s="41">
        <v>3</v>
      </c>
      <c r="L21" s="43">
        <v>22855.09</v>
      </c>
      <c r="M21" s="43">
        <v>3538</v>
      </c>
      <c r="N21" s="39">
        <v>44533</v>
      </c>
      <c r="O21" s="38" t="s">
        <v>48</v>
      </c>
      <c r="P21" s="35"/>
      <c r="Q21" s="56"/>
      <c r="R21" s="56"/>
      <c r="S21" s="56"/>
      <c r="T21" s="56"/>
      <c r="U21" s="57"/>
      <c r="V21" s="57"/>
      <c r="W21" s="58"/>
      <c r="X21" s="34"/>
      <c r="Y21" s="58"/>
      <c r="Z21" s="57"/>
      <c r="AA21" s="7"/>
      <c r="AB21" s="34"/>
    </row>
    <row r="22" spans="1:28" ht="25.35" customHeight="1">
      <c r="A22" s="37">
        <v>10</v>
      </c>
      <c r="B22" s="37">
        <v>5</v>
      </c>
      <c r="C22" s="29" t="s">
        <v>226</v>
      </c>
      <c r="D22" s="43">
        <v>3124.67</v>
      </c>
      <c r="E22" s="41">
        <v>7642.18</v>
      </c>
      <c r="F22" s="47">
        <f>(D22-E22)/E22</f>
        <v>-0.5911284476419032</v>
      </c>
      <c r="G22" s="43">
        <v>451</v>
      </c>
      <c r="H22" s="41">
        <v>16</v>
      </c>
      <c r="I22" s="41">
        <f>G22/H22</f>
        <v>28.1875</v>
      </c>
      <c r="J22" s="41">
        <v>6</v>
      </c>
      <c r="K22" s="41">
        <v>3</v>
      </c>
      <c r="L22" s="43">
        <v>30833.24</v>
      </c>
      <c r="M22" s="43">
        <v>4662</v>
      </c>
      <c r="N22" s="39">
        <v>44533</v>
      </c>
      <c r="O22" s="38" t="s">
        <v>39</v>
      </c>
      <c r="P22" s="35"/>
      <c r="Q22" s="56"/>
      <c r="R22" s="56"/>
      <c r="S22" s="56"/>
      <c r="T22" s="56"/>
      <c r="U22" s="57"/>
      <c r="V22" s="57"/>
      <c r="W22" s="58"/>
      <c r="X22" s="34"/>
      <c r="Y22" s="58"/>
      <c r="Z22" s="57"/>
      <c r="AA22" s="7"/>
      <c r="AB22" s="34"/>
    </row>
    <row r="23" spans="1:28" ht="25.35" customHeight="1">
      <c r="A23" s="14"/>
      <c r="B23" s="14"/>
      <c r="C23" s="28" t="s">
        <v>53</v>
      </c>
      <c r="D23" s="36">
        <f>SUM(D13:D22)</f>
        <v>300944.33999999997</v>
      </c>
      <c r="E23" s="36">
        <v>139616.06</v>
      </c>
      <c r="F23" s="67">
        <f>(D23-E23)/E23</f>
        <v>1.1555137711234651</v>
      </c>
      <c r="G23" s="36">
        <f t="shared" ref="G23" si="0">SUM(G13:G22)</f>
        <v>44942</v>
      </c>
      <c r="H23" s="36"/>
      <c r="I23" s="16"/>
      <c r="J23" s="15"/>
      <c r="K23" s="17"/>
      <c r="L23" s="18"/>
      <c r="M23" s="22"/>
      <c r="N23" s="19"/>
      <c r="O23" s="48"/>
      <c r="P23" s="35"/>
      <c r="X23" s="7"/>
      <c r="Y23" s="34"/>
      <c r="Z23" s="26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7"/>
      <c r="Y24" s="34"/>
      <c r="Z24" s="26"/>
    </row>
    <row r="25" spans="1:28" ht="25.35" customHeight="1">
      <c r="A25" s="37">
        <v>11</v>
      </c>
      <c r="B25" s="37" t="s">
        <v>34</v>
      </c>
      <c r="C25" s="29" t="s">
        <v>234</v>
      </c>
      <c r="D25" s="43">
        <v>3076</v>
      </c>
      <c r="E25" s="41" t="s">
        <v>36</v>
      </c>
      <c r="F25" s="41" t="s">
        <v>36</v>
      </c>
      <c r="G25" s="43">
        <v>472</v>
      </c>
      <c r="H25" s="41">
        <v>20</v>
      </c>
      <c r="I25" s="41">
        <f t="shared" ref="I25:I31" si="1">G25/H25</f>
        <v>23.6</v>
      </c>
      <c r="J25" s="41">
        <v>11</v>
      </c>
      <c r="K25" s="41">
        <v>1</v>
      </c>
      <c r="L25" s="43">
        <v>3076</v>
      </c>
      <c r="M25" s="43">
        <v>472</v>
      </c>
      <c r="N25" s="39">
        <v>44547</v>
      </c>
      <c r="O25" s="38" t="s">
        <v>91</v>
      </c>
      <c r="P25" s="35"/>
      <c r="Q25" s="56"/>
      <c r="R25" s="56"/>
      <c r="S25" s="56"/>
      <c r="T25" s="56"/>
      <c r="U25" s="57"/>
      <c r="V25" s="57"/>
      <c r="W25" s="58"/>
      <c r="X25" s="34"/>
      <c r="Y25" s="58"/>
      <c r="Z25" s="57"/>
      <c r="AA25" s="7"/>
      <c r="AB25" s="34"/>
    </row>
    <row r="26" spans="1:28" ht="25.35" customHeight="1">
      <c r="A26" s="37">
        <v>12</v>
      </c>
      <c r="B26" s="37">
        <v>6</v>
      </c>
      <c r="C26" s="29" t="s">
        <v>227</v>
      </c>
      <c r="D26" s="43">
        <v>1569.28</v>
      </c>
      <c r="E26" s="41">
        <v>5876.07</v>
      </c>
      <c r="F26" s="47">
        <f t="shared" ref="F26:F31" si="2">(D26-E26)/E26</f>
        <v>-0.73293715017009675</v>
      </c>
      <c r="G26" s="43">
        <v>301</v>
      </c>
      <c r="H26" s="41">
        <v>16</v>
      </c>
      <c r="I26" s="41">
        <f t="shared" si="1"/>
        <v>18.8125</v>
      </c>
      <c r="J26" s="41">
        <v>7</v>
      </c>
      <c r="K26" s="41">
        <v>3</v>
      </c>
      <c r="L26" s="43">
        <v>17296.45</v>
      </c>
      <c r="M26" s="43">
        <v>3608</v>
      </c>
      <c r="N26" s="39">
        <v>44533</v>
      </c>
      <c r="O26" s="38" t="s">
        <v>48</v>
      </c>
      <c r="P26" s="35"/>
      <c r="Q26" s="56"/>
      <c r="R26" s="56"/>
      <c r="S26" s="56"/>
      <c r="T26" s="56"/>
      <c r="U26" s="57"/>
      <c r="V26" s="57"/>
      <c r="W26" s="58"/>
      <c r="X26" s="34"/>
      <c r="Y26" s="58"/>
      <c r="Z26" s="57"/>
      <c r="AA26" s="7"/>
      <c r="AB26" s="34"/>
    </row>
    <row r="27" spans="1:28" ht="25.35" customHeight="1">
      <c r="A27" s="37">
        <v>13</v>
      </c>
      <c r="B27" s="66">
        <v>13</v>
      </c>
      <c r="C27" s="29" t="s">
        <v>173</v>
      </c>
      <c r="D27" s="43">
        <v>1435</v>
      </c>
      <c r="E27" s="41">
        <v>1059.02</v>
      </c>
      <c r="F27" s="47">
        <f t="shared" si="2"/>
        <v>0.3550263451115182</v>
      </c>
      <c r="G27" s="43">
        <v>233</v>
      </c>
      <c r="H27" s="41">
        <v>8</v>
      </c>
      <c r="I27" s="41">
        <f>G27/H27</f>
        <v>29.125</v>
      </c>
      <c r="J27" s="41">
        <v>4</v>
      </c>
      <c r="K27" s="41">
        <v>14</v>
      </c>
      <c r="L27" s="43">
        <v>134992</v>
      </c>
      <c r="M27" s="43">
        <v>24091</v>
      </c>
      <c r="N27" s="39">
        <v>44456</v>
      </c>
      <c r="O27" s="38" t="s">
        <v>57</v>
      </c>
      <c r="P27" s="35"/>
      <c r="Q27" s="56"/>
      <c r="R27" s="56"/>
      <c r="S27" s="56"/>
      <c r="T27" s="56"/>
      <c r="U27" s="57"/>
      <c r="V27" s="57"/>
      <c r="W27" s="58"/>
      <c r="X27" s="34"/>
      <c r="Y27" s="58"/>
      <c r="Z27" s="57"/>
    </row>
    <row r="28" spans="1:28" ht="25.35" customHeight="1">
      <c r="A28" s="37">
        <v>14</v>
      </c>
      <c r="B28" s="37">
        <v>8</v>
      </c>
      <c r="C28" s="29" t="s">
        <v>235</v>
      </c>
      <c r="D28" s="43">
        <v>1326.68</v>
      </c>
      <c r="E28" s="41">
        <v>4682.3100000000004</v>
      </c>
      <c r="F28" s="47">
        <f t="shared" si="2"/>
        <v>-0.71666122063682236</v>
      </c>
      <c r="G28" s="43">
        <v>206</v>
      </c>
      <c r="H28" s="41">
        <v>9</v>
      </c>
      <c r="I28" s="41">
        <f t="shared" si="1"/>
        <v>22.888888888888889</v>
      </c>
      <c r="J28" s="41">
        <v>4</v>
      </c>
      <c r="K28" s="41">
        <v>5</v>
      </c>
      <c r="L28" s="43">
        <v>76974.98</v>
      </c>
      <c r="M28" s="43">
        <v>11940</v>
      </c>
      <c r="N28" s="39">
        <v>44519</v>
      </c>
      <c r="O28" s="38" t="s">
        <v>39</v>
      </c>
      <c r="P28" s="35"/>
      <c r="Q28" s="56"/>
      <c r="R28" s="56"/>
      <c r="S28" s="56"/>
      <c r="T28" s="56"/>
      <c r="U28" s="57"/>
      <c r="V28" s="57"/>
      <c r="W28" s="58"/>
      <c r="X28" s="34"/>
      <c r="Y28" s="58"/>
      <c r="Z28" s="57"/>
      <c r="AA28" s="7"/>
      <c r="AB28" s="34"/>
    </row>
    <row r="29" spans="1:28" ht="25.35" customHeight="1">
      <c r="A29" s="37">
        <v>15</v>
      </c>
      <c r="B29" s="37">
        <v>12</v>
      </c>
      <c r="C29" s="29" t="s">
        <v>133</v>
      </c>
      <c r="D29" s="43">
        <v>985.7</v>
      </c>
      <c r="E29" s="41">
        <v>1251.2</v>
      </c>
      <c r="F29" s="47">
        <f t="shared" si="2"/>
        <v>-0.21219629156010231</v>
      </c>
      <c r="G29" s="43">
        <v>198</v>
      </c>
      <c r="H29" s="41">
        <v>4</v>
      </c>
      <c r="I29" s="41">
        <f t="shared" si="1"/>
        <v>49.5</v>
      </c>
      <c r="J29" s="41">
        <v>2</v>
      </c>
      <c r="K29" s="41">
        <v>3</v>
      </c>
      <c r="L29" s="43">
        <v>6388.08</v>
      </c>
      <c r="M29" s="43">
        <v>1309</v>
      </c>
      <c r="N29" s="39">
        <v>44533</v>
      </c>
      <c r="O29" s="38" t="s">
        <v>119</v>
      </c>
      <c r="P29" s="35"/>
      <c r="Q29" s="56"/>
      <c r="R29" s="56"/>
      <c r="S29" s="56"/>
      <c r="T29" s="56"/>
      <c r="U29" s="57"/>
      <c r="V29" s="57"/>
      <c r="W29" s="58"/>
      <c r="X29" s="34"/>
      <c r="Y29" s="58"/>
      <c r="Z29" s="57"/>
      <c r="AA29" s="7"/>
      <c r="AB29" s="34"/>
    </row>
    <row r="30" spans="1:28" ht="25.35" customHeight="1">
      <c r="A30" s="37">
        <v>16</v>
      </c>
      <c r="B30" s="37">
        <v>9</v>
      </c>
      <c r="C30" s="29" t="s">
        <v>181</v>
      </c>
      <c r="D30" s="43">
        <v>760.9</v>
      </c>
      <c r="E30" s="41">
        <v>4385.25</v>
      </c>
      <c r="F30" s="47">
        <f t="shared" si="2"/>
        <v>-0.82648651730232026</v>
      </c>
      <c r="G30" s="43">
        <v>127</v>
      </c>
      <c r="H30" s="41">
        <v>10</v>
      </c>
      <c r="I30" s="41">
        <f t="shared" si="1"/>
        <v>12.7</v>
      </c>
      <c r="J30" s="41">
        <v>6</v>
      </c>
      <c r="K30" s="41">
        <v>2</v>
      </c>
      <c r="L30" s="43">
        <v>7293</v>
      </c>
      <c r="M30" s="43">
        <v>1229</v>
      </c>
      <c r="N30" s="39">
        <v>44540</v>
      </c>
      <c r="O30" s="38" t="s">
        <v>41</v>
      </c>
      <c r="P30" s="35"/>
      <c r="Q30" s="56"/>
      <c r="R30" s="56"/>
      <c r="S30" s="56"/>
      <c r="T30" s="56"/>
      <c r="U30" s="57"/>
      <c r="V30" s="57"/>
      <c r="W30" s="58"/>
      <c r="X30" s="34"/>
      <c r="Y30" s="58"/>
      <c r="Z30" s="57"/>
      <c r="AA30" s="7"/>
      <c r="AB30" s="34"/>
    </row>
    <row r="31" spans="1:28" ht="25.35" customHeight="1">
      <c r="A31" s="37">
        <v>17</v>
      </c>
      <c r="B31" s="37">
        <v>19</v>
      </c>
      <c r="C31" s="29" t="s">
        <v>121</v>
      </c>
      <c r="D31" s="43">
        <v>563.29999999999995</v>
      </c>
      <c r="E31" s="41">
        <v>763.1</v>
      </c>
      <c r="F31" s="47">
        <f t="shared" si="2"/>
        <v>-0.26182675927139309</v>
      </c>
      <c r="G31" s="43">
        <v>78</v>
      </c>
      <c r="H31" s="41">
        <v>2</v>
      </c>
      <c r="I31" s="41">
        <f t="shared" si="1"/>
        <v>39</v>
      </c>
      <c r="J31" s="41">
        <v>1</v>
      </c>
      <c r="K31" s="41">
        <v>6</v>
      </c>
      <c r="L31" s="43">
        <v>41622</v>
      </c>
      <c r="M31" s="43">
        <v>6858</v>
      </c>
      <c r="N31" s="39">
        <v>44512</v>
      </c>
      <c r="O31" s="38" t="s">
        <v>50</v>
      </c>
      <c r="P31" s="35"/>
      <c r="Q31" s="56"/>
      <c r="R31" s="56"/>
      <c r="S31" s="56"/>
      <c r="T31" s="56"/>
      <c r="U31" s="57"/>
      <c r="V31" s="57"/>
      <c r="W31" s="58"/>
      <c r="X31" s="34"/>
      <c r="Y31" s="58"/>
      <c r="Z31" s="57"/>
    </row>
    <row r="32" spans="1:28" ht="25.35" customHeight="1">
      <c r="A32" s="37">
        <v>18</v>
      </c>
      <c r="B32" s="37" t="s">
        <v>34</v>
      </c>
      <c r="C32" s="29" t="s">
        <v>203</v>
      </c>
      <c r="D32" s="43">
        <v>541</v>
      </c>
      <c r="E32" s="41" t="s">
        <v>36</v>
      </c>
      <c r="F32" s="47" t="s">
        <v>36</v>
      </c>
      <c r="G32" s="43">
        <v>104</v>
      </c>
      <c r="H32" s="41" t="s">
        <v>36</v>
      </c>
      <c r="I32" s="41" t="s">
        <v>36</v>
      </c>
      <c r="J32" s="41">
        <v>4</v>
      </c>
      <c r="K32" s="41">
        <v>1</v>
      </c>
      <c r="L32" s="43">
        <v>541</v>
      </c>
      <c r="M32" s="43">
        <v>104</v>
      </c>
      <c r="N32" s="39">
        <v>44547</v>
      </c>
      <c r="O32" s="38" t="s">
        <v>204</v>
      </c>
      <c r="P32" s="35"/>
      <c r="Q32" s="56"/>
      <c r="R32" s="56"/>
      <c r="S32" s="56"/>
      <c r="T32" s="56"/>
      <c r="U32" s="57"/>
      <c r="V32" s="57"/>
      <c r="W32" s="58"/>
      <c r="X32" s="34"/>
      <c r="Y32" s="58"/>
      <c r="Z32" s="57"/>
      <c r="AA32" s="7"/>
      <c r="AB32" s="34"/>
    </row>
    <row r="33" spans="1:28" ht="25.35" customHeight="1">
      <c r="A33" s="37">
        <v>19</v>
      </c>
      <c r="B33" s="44" t="s">
        <v>36</v>
      </c>
      <c r="C33" s="29" t="s">
        <v>236</v>
      </c>
      <c r="D33" s="43">
        <v>395</v>
      </c>
      <c r="E33" s="41" t="s">
        <v>36</v>
      </c>
      <c r="F33" s="41" t="s">
        <v>36</v>
      </c>
      <c r="G33" s="43">
        <v>150</v>
      </c>
      <c r="H33" s="41">
        <v>3</v>
      </c>
      <c r="I33" s="41">
        <f>G33/H33</f>
        <v>50</v>
      </c>
      <c r="J33" s="41">
        <v>1</v>
      </c>
      <c r="K33" s="41" t="s">
        <v>36</v>
      </c>
      <c r="L33" s="43">
        <v>117049.92</v>
      </c>
      <c r="M33" s="43">
        <v>24105</v>
      </c>
      <c r="N33" s="39">
        <v>44106</v>
      </c>
      <c r="O33" s="38" t="s">
        <v>68</v>
      </c>
      <c r="P33" s="35"/>
      <c r="Q33" s="56"/>
      <c r="R33" s="56"/>
      <c r="S33" s="56"/>
      <c r="T33" s="56"/>
      <c r="U33" s="57"/>
      <c r="V33" s="57"/>
      <c r="W33" s="58"/>
      <c r="X33" s="34"/>
      <c r="Y33" s="58"/>
      <c r="Z33" s="57"/>
      <c r="AA33" s="7"/>
      <c r="AB33" s="34"/>
    </row>
    <row r="34" spans="1:28" ht="25.35" customHeight="1">
      <c r="A34" s="37">
        <v>20</v>
      </c>
      <c r="B34" s="37">
        <v>16</v>
      </c>
      <c r="C34" s="29" t="s">
        <v>122</v>
      </c>
      <c r="D34" s="43">
        <v>348.3</v>
      </c>
      <c r="E34" s="41">
        <v>902.16</v>
      </c>
      <c r="F34" s="47">
        <f t="shared" ref="F34" si="3">(D34-E34)/E34</f>
        <v>-0.61392657621707891</v>
      </c>
      <c r="G34" s="43">
        <v>70</v>
      </c>
      <c r="H34" s="41">
        <v>6</v>
      </c>
      <c r="I34" s="41">
        <f t="shared" ref="I34" si="4">G34/H34</f>
        <v>11.666666666666666</v>
      </c>
      <c r="J34" s="41">
        <v>5</v>
      </c>
      <c r="K34" s="41">
        <v>5</v>
      </c>
      <c r="L34" s="43">
        <v>26939.759999999998</v>
      </c>
      <c r="M34" s="43">
        <v>4752</v>
      </c>
      <c r="N34" s="39">
        <v>44519</v>
      </c>
      <c r="O34" s="38" t="s">
        <v>71</v>
      </c>
      <c r="P34" s="35"/>
      <c r="Q34" s="56"/>
      <c r="R34" s="56"/>
      <c r="S34" s="56"/>
      <c r="T34" s="56"/>
      <c r="U34" s="57"/>
      <c r="V34" s="57"/>
      <c r="W34" s="58"/>
      <c r="X34" s="34"/>
      <c r="Y34" s="58"/>
      <c r="Z34" s="57"/>
    </row>
    <row r="35" spans="1:28" ht="25.35" customHeight="1">
      <c r="A35" s="14"/>
      <c r="B35" s="14"/>
      <c r="C35" s="28" t="s">
        <v>69</v>
      </c>
      <c r="D35" s="36">
        <f>SUM(D23:D34)</f>
        <v>311945.5</v>
      </c>
      <c r="E35" s="36">
        <v>149732.22999999998</v>
      </c>
      <c r="F35" s="67">
        <f>(D35-E35)/E35</f>
        <v>1.0833557344333951</v>
      </c>
      <c r="G35" s="36">
        <f>SUM(G23:G34)</f>
        <v>46881</v>
      </c>
      <c r="H35" s="36"/>
      <c r="I35" s="16"/>
      <c r="J35" s="15"/>
      <c r="K35" s="17"/>
      <c r="L35" s="18"/>
      <c r="M35" s="22"/>
      <c r="N35" s="19"/>
      <c r="O35" s="48"/>
      <c r="P35" s="35"/>
    </row>
    <row r="36" spans="1:28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8" ht="25.35" customHeight="1">
      <c r="A37" s="37">
        <v>20</v>
      </c>
      <c r="B37" s="37">
        <v>20</v>
      </c>
      <c r="C37" s="29" t="s">
        <v>212</v>
      </c>
      <c r="D37" s="43">
        <v>333.99</v>
      </c>
      <c r="E37" s="41">
        <v>716.4</v>
      </c>
      <c r="F37" s="47">
        <f t="shared" ref="F37:F43" si="5">(D37-E37)/E37</f>
        <v>-0.53379396984924621</v>
      </c>
      <c r="G37" s="43">
        <v>48</v>
      </c>
      <c r="H37" s="41">
        <v>3</v>
      </c>
      <c r="I37" s="41">
        <f>G37/H37</f>
        <v>16</v>
      </c>
      <c r="J37" s="41">
        <v>1</v>
      </c>
      <c r="K37" s="41">
        <v>12</v>
      </c>
      <c r="L37" s="43">
        <v>414466</v>
      </c>
      <c r="M37" s="43">
        <v>61464</v>
      </c>
      <c r="N37" s="39">
        <v>44470</v>
      </c>
      <c r="O37" s="38" t="s">
        <v>43</v>
      </c>
      <c r="P37" s="35"/>
      <c r="Q37" s="56"/>
      <c r="R37" s="56"/>
      <c r="S37" s="56"/>
      <c r="T37" s="56"/>
      <c r="U37" s="57"/>
      <c r="V37" s="57"/>
      <c r="W37" s="58"/>
      <c r="X37" s="34"/>
      <c r="Y37" s="58"/>
      <c r="Z37" s="57"/>
    </row>
    <row r="38" spans="1:28" ht="25.35" customHeight="1">
      <c r="A38" s="37">
        <v>21</v>
      </c>
      <c r="B38" s="61">
        <v>10</v>
      </c>
      <c r="C38" s="49" t="s">
        <v>237</v>
      </c>
      <c r="D38" s="43">
        <v>306</v>
      </c>
      <c r="E38" s="41">
        <v>2506</v>
      </c>
      <c r="F38" s="47">
        <f t="shared" si="5"/>
        <v>-0.87789305666400641</v>
      </c>
      <c r="G38" s="43">
        <v>68</v>
      </c>
      <c r="H38" s="41" t="s">
        <v>36</v>
      </c>
      <c r="I38" s="41" t="s">
        <v>36</v>
      </c>
      <c r="J38" s="41">
        <v>3</v>
      </c>
      <c r="K38" s="41">
        <v>6</v>
      </c>
      <c r="L38" s="43">
        <v>70987</v>
      </c>
      <c r="M38" s="43">
        <v>13933</v>
      </c>
      <c r="N38" s="39">
        <v>44512</v>
      </c>
      <c r="O38" s="38" t="s">
        <v>65</v>
      </c>
      <c r="P38" s="35"/>
      <c r="Q38" s="56"/>
      <c r="R38" s="56"/>
      <c r="S38" s="56"/>
      <c r="T38" s="56"/>
      <c r="U38" s="57"/>
      <c r="V38" s="57"/>
      <c r="W38" s="58"/>
      <c r="X38" s="34"/>
      <c r="Y38" s="58"/>
      <c r="Z38" s="57"/>
    </row>
    <row r="39" spans="1:28" ht="25.35" customHeight="1">
      <c r="A39" s="37">
        <v>22</v>
      </c>
      <c r="B39" s="37">
        <v>21</v>
      </c>
      <c r="C39" s="29" t="s">
        <v>238</v>
      </c>
      <c r="D39" s="43">
        <v>275</v>
      </c>
      <c r="E39" s="41">
        <v>482</v>
      </c>
      <c r="F39" s="47">
        <f t="shared" si="5"/>
        <v>-0.42946058091286304</v>
      </c>
      <c r="G39" s="43">
        <v>39</v>
      </c>
      <c r="H39" s="41" t="s">
        <v>36</v>
      </c>
      <c r="I39" s="41" t="s">
        <v>36</v>
      </c>
      <c r="J39" s="41">
        <v>1</v>
      </c>
      <c r="K39" s="41">
        <v>4</v>
      </c>
      <c r="L39" s="43">
        <v>11814</v>
      </c>
      <c r="M39" s="43">
        <v>1813</v>
      </c>
      <c r="N39" s="39">
        <v>44526</v>
      </c>
      <c r="O39" s="38" t="s">
        <v>65</v>
      </c>
      <c r="P39" s="35"/>
      <c r="Q39" s="56"/>
      <c r="R39" s="56"/>
      <c r="S39" s="56"/>
      <c r="T39" s="56"/>
      <c r="U39" s="57"/>
      <c r="V39" s="57"/>
      <c r="W39" s="34"/>
      <c r="X39" s="58"/>
      <c r="Y39" s="57"/>
      <c r="Z39" s="58"/>
    </row>
    <row r="40" spans="1:28" ht="25.35" customHeight="1">
      <c r="A40" s="37">
        <v>23</v>
      </c>
      <c r="B40" s="37">
        <v>11</v>
      </c>
      <c r="C40" s="29" t="s">
        <v>100</v>
      </c>
      <c r="D40" s="43">
        <v>212.5</v>
      </c>
      <c r="E40" s="41">
        <v>1875.75</v>
      </c>
      <c r="F40" s="47">
        <f t="shared" si="5"/>
        <v>-0.88671198187391709</v>
      </c>
      <c r="G40" s="43">
        <v>40</v>
      </c>
      <c r="H40" s="41">
        <v>5</v>
      </c>
      <c r="I40" s="41">
        <f>G40/H40</f>
        <v>8</v>
      </c>
      <c r="J40" s="41">
        <v>3</v>
      </c>
      <c r="K40" s="41">
        <v>3</v>
      </c>
      <c r="L40" s="43">
        <v>8238.7900000000009</v>
      </c>
      <c r="M40" s="43">
        <v>1474</v>
      </c>
      <c r="N40" s="39">
        <v>44533</v>
      </c>
      <c r="O40" s="38" t="s">
        <v>68</v>
      </c>
      <c r="P40" s="35"/>
      <c r="Q40" s="56"/>
      <c r="R40" s="56"/>
      <c r="S40" s="56"/>
      <c r="T40" s="56"/>
      <c r="U40" s="57"/>
      <c r="V40" s="57"/>
      <c r="W40" s="58"/>
      <c r="X40" s="34"/>
      <c r="Y40" s="58"/>
      <c r="Z40" s="57"/>
      <c r="AA40" s="7"/>
      <c r="AB40" s="34"/>
    </row>
    <row r="41" spans="1:28" ht="25.35" customHeight="1">
      <c r="A41" s="37">
        <v>24</v>
      </c>
      <c r="B41" s="66">
        <v>26</v>
      </c>
      <c r="C41" s="29" t="s">
        <v>239</v>
      </c>
      <c r="D41" s="43">
        <v>165</v>
      </c>
      <c r="E41" s="41">
        <v>162.49</v>
      </c>
      <c r="F41" s="47">
        <f t="shared" si="5"/>
        <v>1.5447104437196078E-2</v>
      </c>
      <c r="G41" s="43">
        <v>66</v>
      </c>
      <c r="H41" s="41">
        <v>5</v>
      </c>
      <c r="I41" s="41">
        <f>G41/H41</f>
        <v>13.2</v>
      </c>
      <c r="J41" s="41">
        <v>3</v>
      </c>
      <c r="K41" s="41" t="s">
        <v>36</v>
      </c>
      <c r="L41" s="43">
        <v>53819.69</v>
      </c>
      <c r="M41" s="43">
        <v>11193</v>
      </c>
      <c r="N41" s="39">
        <v>44323</v>
      </c>
      <c r="O41" s="38" t="s">
        <v>45</v>
      </c>
      <c r="P41" s="35"/>
      <c r="Q41" s="56"/>
      <c r="R41" s="56"/>
      <c r="S41" s="56"/>
      <c r="T41" s="56"/>
      <c r="U41" s="57"/>
      <c r="V41" s="57"/>
      <c r="W41" s="58"/>
      <c r="X41" s="34"/>
      <c r="Y41" s="58"/>
      <c r="Z41" s="57"/>
      <c r="AA41" s="7"/>
      <c r="AB41" s="34"/>
    </row>
    <row r="42" spans="1:28" ht="25.35" customHeight="1">
      <c r="A42" s="37">
        <v>25</v>
      </c>
      <c r="B42" s="37">
        <v>15</v>
      </c>
      <c r="C42" s="29" t="s">
        <v>193</v>
      </c>
      <c r="D42" s="43">
        <v>149</v>
      </c>
      <c r="E42" s="41">
        <v>920</v>
      </c>
      <c r="F42" s="47">
        <f t="shared" si="5"/>
        <v>-0.83804347826086956</v>
      </c>
      <c r="G42" s="43">
        <v>35</v>
      </c>
      <c r="H42" s="41" t="s">
        <v>36</v>
      </c>
      <c r="I42" s="41" t="s">
        <v>36</v>
      </c>
      <c r="J42" s="41">
        <v>1</v>
      </c>
      <c r="K42" s="41">
        <v>3</v>
      </c>
      <c r="L42" s="43">
        <v>7101</v>
      </c>
      <c r="M42" s="43">
        <v>1542</v>
      </c>
      <c r="N42" s="39">
        <v>44533</v>
      </c>
      <c r="O42" s="38" t="s">
        <v>65</v>
      </c>
      <c r="P42" s="35"/>
      <c r="Q42" s="56"/>
      <c r="R42" s="56"/>
      <c r="S42" s="56"/>
      <c r="T42" s="56"/>
      <c r="U42" s="57"/>
      <c r="V42" s="57"/>
      <c r="W42" s="58"/>
      <c r="X42" s="34"/>
      <c r="Y42" s="58"/>
      <c r="Z42" s="57"/>
    </row>
    <row r="43" spans="1:28" ht="25.35" customHeight="1">
      <c r="A43" s="37">
        <v>26</v>
      </c>
      <c r="B43" s="61">
        <v>30</v>
      </c>
      <c r="C43" s="29" t="s">
        <v>194</v>
      </c>
      <c r="D43" s="43">
        <v>100</v>
      </c>
      <c r="E43" s="43">
        <v>109.2</v>
      </c>
      <c r="F43" s="47">
        <f t="shared" si="5"/>
        <v>-8.4249084249084269E-2</v>
      </c>
      <c r="G43" s="43">
        <v>27</v>
      </c>
      <c r="H43" s="41">
        <v>2</v>
      </c>
      <c r="I43" s="41">
        <f>G43/H43</f>
        <v>13.5</v>
      </c>
      <c r="J43" s="41">
        <v>1</v>
      </c>
      <c r="K43" s="41">
        <v>3</v>
      </c>
      <c r="L43" s="43">
        <v>4183.8</v>
      </c>
      <c r="M43" s="43">
        <v>854</v>
      </c>
      <c r="N43" s="39">
        <v>44526</v>
      </c>
      <c r="O43" s="38" t="s">
        <v>57</v>
      </c>
      <c r="P43" s="35"/>
      <c r="Q43" s="56"/>
      <c r="R43" s="56"/>
      <c r="S43" s="56"/>
      <c r="T43" s="56"/>
      <c r="U43" s="56"/>
      <c r="V43" s="57"/>
      <c r="W43" s="57"/>
      <c r="X43" s="34"/>
      <c r="Y43" s="58"/>
      <c r="Z43" s="58"/>
    </row>
    <row r="44" spans="1:28" ht="25.35" customHeight="1">
      <c r="A44" s="37">
        <v>27</v>
      </c>
      <c r="B44" s="44" t="s">
        <v>36</v>
      </c>
      <c r="C44" s="29" t="s">
        <v>240</v>
      </c>
      <c r="D44" s="43">
        <v>70.819999999999993</v>
      </c>
      <c r="E44" s="41" t="s">
        <v>36</v>
      </c>
      <c r="F44" s="47" t="s">
        <v>36</v>
      </c>
      <c r="G44" s="43">
        <v>20</v>
      </c>
      <c r="H44" s="41">
        <v>3</v>
      </c>
      <c r="I44" s="41">
        <f>G44/H44</f>
        <v>6.666666666666667</v>
      </c>
      <c r="J44" s="41">
        <v>3</v>
      </c>
      <c r="K44" s="41">
        <v>4</v>
      </c>
      <c r="L44" s="43">
        <v>16111.68</v>
      </c>
      <c r="M44" s="43">
        <v>2544</v>
      </c>
      <c r="N44" s="39">
        <v>44512</v>
      </c>
      <c r="O44" s="38" t="s">
        <v>91</v>
      </c>
      <c r="P44" s="35"/>
      <c r="Q44" s="56"/>
      <c r="R44" s="56"/>
      <c r="S44" s="56"/>
      <c r="T44" s="56"/>
      <c r="U44" s="57"/>
      <c r="V44" s="57"/>
      <c r="W44" s="58"/>
      <c r="X44" s="34"/>
      <c r="Y44" s="58"/>
      <c r="Z44" s="57"/>
      <c r="AA44" s="7"/>
      <c r="AB44" s="34"/>
    </row>
    <row r="45" spans="1:28" ht="25.35" customHeight="1">
      <c r="A45" s="37">
        <v>28</v>
      </c>
      <c r="B45" s="44" t="s">
        <v>36</v>
      </c>
      <c r="C45" s="42" t="s">
        <v>241</v>
      </c>
      <c r="D45" s="43">
        <v>68</v>
      </c>
      <c r="E45" s="41" t="s">
        <v>36</v>
      </c>
      <c r="F45" s="41" t="s">
        <v>36</v>
      </c>
      <c r="G45" s="43">
        <v>26</v>
      </c>
      <c r="H45" s="41">
        <v>5</v>
      </c>
      <c r="I45" s="41">
        <f>G45/H45</f>
        <v>5.2</v>
      </c>
      <c r="J45" s="41">
        <v>2</v>
      </c>
      <c r="K45" s="41" t="s">
        <v>36</v>
      </c>
      <c r="L45" s="43">
        <v>68106.86</v>
      </c>
      <c r="M45" s="43">
        <v>15042</v>
      </c>
      <c r="N45" s="39">
        <v>44113</v>
      </c>
      <c r="O45" s="38" t="s">
        <v>48</v>
      </c>
      <c r="P45" s="35"/>
      <c r="Q45" s="56"/>
      <c r="R45" s="56"/>
      <c r="S45" s="56"/>
      <c r="T45" s="56"/>
      <c r="U45" s="57"/>
      <c r="V45" s="57"/>
      <c r="W45" s="34"/>
      <c r="X45" s="58"/>
      <c r="Y45" s="57"/>
      <c r="Z45" s="58"/>
      <c r="AA45" s="7"/>
      <c r="AB45" s="34"/>
    </row>
    <row r="46" spans="1:28" ht="25.35" customHeight="1">
      <c r="A46" s="37">
        <v>29</v>
      </c>
      <c r="B46" s="37">
        <v>29</v>
      </c>
      <c r="C46" s="29" t="s">
        <v>202</v>
      </c>
      <c r="D46" s="43">
        <v>61</v>
      </c>
      <c r="E46" s="41">
        <v>120</v>
      </c>
      <c r="F46" s="47">
        <f>(D46-E46)/E46</f>
        <v>-0.49166666666666664</v>
      </c>
      <c r="G46" s="43">
        <v>11</v>
      </c>
      <c r="H46" s="41" t="s">
        <v>36</v>
      </c>
      <c r="I46" s="41" t="s">
        <v>36</v>
      </c>
      <c r="J46" s="41">
        <v>1</v>
      </c>
      <c r="K46" s="41">
        <v>5</v>
      </c>
      <c r="L46" s="43">
        <v>2356.91</v>
      </c>
      <c r="M46" s="43">
        <v>438</v>
      </c>
      <c r="N46" s="39">
        <v>44519</v>
      </c>
      <c r="O46" s="38" t="s">
        <v>81</v>
      </c>
      <c r="P46" s="35"/>
      <c r="Q46" s="56"/>
      <c r="R46" s="56"/>
      <c r="S46" s="56"/>
      <c r="T46" s="56"/>
      <c r="U46" s="56"/>
      <c r="V46" s="57"/>
      <c r="W46" s="58"/>
      <c r="X46" s="34"/>
      <c r="Y46" s="58"/>
      <c r="Z46" s="57"/>
    </row>
    <row r="47" spans="1:28" ht="25.35" customHeight="1">
      <c r="A47" s="14"/>
      <c r="B47" s="14"/>
      <c r="C47" s="28" t="s">
        <v>101</v>
      </c>
      <c r="D47" s="36">
        <f>SUM(D35:D46)</f>
        <v>313686.81</v>
      </c>
      <c r="E47" s="36">
        <v>152411.38999999998</v>
      </c>
      <c r="F47" s="67">
        <f>(D47-E47)/E47</f>
        <v>1.0581585798804147</v>
      </c>
      <c r="G47" s="36">
        <f>SUM(G35:G46)</f>
        <v>47261</v>
      </c>
      <c r="H47" s="36"/>
      <c r="I47" s="16"/>
      <c r="J47" s="15"/>
      <c r="K47" s="17"/>
      <c r="L47" s="18"/>
      <c r="M47" s="22"/>
      <c r="N47" s="19"/>
      <c r="O47" s="48"/>
      <c r="P47" s="35"/>
    </row>
    <row r="48" spans="1:28" ht="14.1" customHeight="1">
      <c r="A48" s="12"/>
      <c r="B48" s="20"/>
      <c r="C48" s="13"/>
      <c r="D48" s="21"/>
      <c r="E48" s="21"/>
      <c r="F48" s="23"/>
      <c r="G48" s="21"/>
      <c r="H48" s="21"/>
      <c r="I48" s="21"/>
      <c r="J48" s="21"/>
      <c r="K48" s="21"/>
      <c r="L48" s="21"/>
      <c r="M48" s="21"/>
      <c r="N48" s="24"/>
      <c r="O48" s="11"/>
    </row>
    <row r="49" spans="1:28" ht="25.35" customHeight="1">
      <c r="A49" s="37">
        <v>30</v>
      </c>
      <c r="B49" s="37">
        <v>33</v>
      </c>
      <c r="C49" s="42" t="s">
        <v>216</v>
      </c>
      <c r="D49" s="43">
        <v>60</v>
      </c>
      <c r="E49" s="43">
        <v>87</v>
      </c>
      <c r="F49" s="47">
        <f>(D49-E49)/E49</f>
        <v>-0.31034482758620691</v>
      </c>
      <c r="G49" s="43">
        <v>13</v>
      </c>
      <c r="H49" s="41" t="s">
        <v>36</v>
      </c>
      <c r="I49" s="41" t="s">
        <v>36</v>
      </c>
      <c r="J49" s="41">
        <v>1</v>
      </c>
      <c r="K49" s="41">
        <v>32</v>
      </c>
      <c r="L49" s="43">
        <v>17535.05</v>
      </c>
      <c r="M49" s="43">
        <v>3147</v>
      </c>
      <c r="N49" s="39">
        <v>44330</v>
      </c>
      <c r="O49" s="38" t="s">
        <v>81</v>
      </c>
      <c r="P49" s="35"/>
      <c r="Q49" s="56"/>
      <c r="R49" s="56"/>
      <c r="S49" s="56"/>
      <c r="T49" s="56"/>
      <c r="U49" s="57"/>
      <c r="V49" s="57"/>
      <c r="W49" s="34"/>
      <c r="X49" s="58"/>
      <c r="Y49" s="57"/>
      <c r="Z49" s="58"/>
    </row>
    <row r="50" spans="1:28" ht="25.35" customHeight="1">
      <c r="A50" s="37">
        <v>31</v>
      </c>
      <c r="B50" s="66">
        <v>32</v>
      </c>
      <c r="C50" s="42" t="s">
        <v>242</v>
      </c>
      <c r="D50" s="43">
        <v>57.5</v>
      </c>
      <c r="E50" s="41">
        <v>100</v>
      </c>
      <c r="F50" s="47">
        <f>(D50-E50)/E50</f>
        <v>-0.42499999999999999</v>
      </c>
      <c r="G50" s="43">
        <v>18</v>
      </c>
      <c r="H50" s="31">
        <v>3</v>
      </c>
      <c r="I50" s="41">
        <f>G50/H50</f>
        <v>6</v>
      </c>
      <c r="J50" s="31">
        <v>1</v>
      </c>
      <c r="K50" s="41" t="s">
        <v>36</v>
      </c>
      <c r="L50" s="43">
        <v>83079</v>
      </c>
      <c r="M50" s="43">
        <v>18514</v>
      </c>
      <c r="N50" s="39">
        <v>44351</v>
      </c>
      <c r="O50" s="38" t="s">
        <v>43</v>
      </c>
      <c r="P50" s="35"/>
      <c r="Q50" s="56"/>
      <c r="R50" s="56"/>
      <c r="S50" s="56"/>
      <c r="T50" s="56"/>
      <c r="U50" s="57"/>
      <c r="V50" s="57"/>
      <c r="W50" s="58"/>
      <c r="X50" s="34"/>
      <c r="Y50" s="58"/>
      <c r="Z50" s="57"/>
    </row>
    <row r="51" spans="1:28" ht="25.35" customHeight="1">
      <c r="A51" s="37">
        <v>32</v>
      </c>
      <c r="B51" s="44" t="s">
        <v>36</v>
      </c>
      <c r="C51" s="69" t="s">
        <v>243</v>
      </c>
      <c r="D51" s="43">
        <v>30</v>
      </c>
      <c r="E51" s="41" t="s">
        <v>36</v>
      </c>
      <c r="F51" s="47" t="s">
        <v>36</v>
      </c>
      <c r="G51" s="43">
        <v>12</v>
      </c>
      <c r="H51" s="41">
        <v>3</v>
      </c>
      <c r="I51" s="41">
        <f t="shared" ref="I51:I54" si="6">G51/H51</f>
        <v>4</v>
      </c>
      <c r="J51" s="41">
        <v>1</v>
      </c>
      <c r="K51" s="41" t="s">
        <v>36</v>
      </c>
      <c r="L51" s="43">
        <v>49007.85</v>
      </c>
      <c r="M51" s="43">
        <v>11034</v>
      </c>
      <c r="N51" s="39">
        <v>44372</v>
      </c>
      <c r="O51" s="48" t="s">
        <v>68</v>
      </c>
      <c r="P51" s="35"/>
      <c r="Q51" s="56"/>
      <c r="R51" s="56"/>
      <c r="S51" s="56"/>
      <c r="T51" s="56"/>
      <c r="U51" s="57"/>
      <c r="V51" s="57"/>
      <c r="W51" s="58"/>
      <c r="X51" s="34"/>
      <c r="Y51" s="58"/>
      <c r="Z51" s="57"/>
    </row>
    <row r="52" spans="1:28" ht="25.35" customHeight="1">
      <c r="A52" s="37">
        <v>33</v>
      </c>
      <c r="B52" s="66">
        <v>34</v>
      </c>
      <c r="C52" s="42" t="s">
        <v>244</v>
      </c>
      <c r="D52" s="43">
        <v>22.5</v>
      </c>
      <c r="E52" s="41">
        <v>55</v>
      </c>
      <c r="F52" s="47">
        <f t="shared" ref="F52:F55" si="7">(D52-E52)/E52</f>
        <v>-0.59090909090909094</v>
      </c>
      <c r="G52" s="43">
        <v>9</v>
      </c>
      <c r="H52" s="31">
        <v>4</v>
      </c>
      <c r="I52" s="41">
        <f t="shared" si="6"/>
        <v>2.25</v>
      </c>
      <c r="J52" s="31">
        <v>1</v>
      </c>
      <c r="K52" s="41" t="s">
        <v>36</v>
      </c>
      <c r="L52" s="43">
        <v>229370</v>
      </c>
      <c r="M52" s="43">
        <v>49009</v>
      </c>
      <c r="N52" s="39">
        <v>44078</v>
      </c>
      <c r="O52" s="38" t="s">
        <v>245</v>
      </c>
      <c r="P52" s="35"/>
      <c r="Q52" s="56"/>
      <c r="R52" s="56"/>
      <c r="S52" s="56"/>
      <c r="T52" s="56"/>
      <c r="U52" s="57"/>
      <c r="V52" s="57"/>
      <c r="W52" s="58"/>
      <c r="X52" s="34"/>
      <c r="Y52" s="58"/>
      <c r="Z52" s="57"/>
      <c r="AA52" s="7"/>
      <c r="AB52" s="34"/>
    </row>
    <row r="53" spans="1:28" ht="25.35" customHeight="1">
      <c r="A53" s="37">
        <v>34</v>
      </c>
      <c r="B53" s="37">
        <v>18</v>
      </c>
      <c r="C53" s="29" t="s">
        <v>246</v>
      </c>
      <c r="D53" s="43">
        <v>21.6</v>
      </c>
      <c r="E53" s="41">
        <v>822.71</v>
      </c>
      <c r="F53" s="47">
        <f t="shared" si="7"/>
        <v>-0.97374530515005286</v>
      </c>
      <c r="G53" s="43">
        <v>4</v>
      </c>
      <c r="H53" s="41">
        <v>1</v>
      </c>
      <c r="I53" s="41">
        <f t="shared" si="6"/>
        <v>4</v>
      </c>
      <c r="J53" s="41">
        <v>1</v>
      </c>
      <c r="K53" s="41">
        <v>10</v>
      </c>
      <c r="L53" s="43">
        <v>341798.79</v>
      </c>
      <c r="M53" s="43">
        <v>49628</v>
      </c>
      <c r="N53" s="39">
        <v>44484</v>
      </c>
      <c r="O53" s="38" t="s">
        <v>39</v>
      </c>
      <c r="P53" s="35"/>
      <c r="Q53" s="56"/>
      <c r="R53" s="56"/>
      <c r="S53" s="56"/>
      <c r="T53" s="56"/>
      <c r="U53" s="57"/>
      <c r="V53" s="57"/>
      <c r="W53" s="58"/>
      <c r="X53" s="58"/>
      <c r="Y53" s="57"/>
      <c r="Z53" s="34"/>
    </row>
    <row r="54" spans="1:28" ht="25.35" customHeight="1">
      <c r="A54" s="37">
        <v>35</v>
      </c>
      <c r="B54" s="37">
        <v>22</v>
      </c>
      <c r="C54" s="29" t="s">
        <v>247</v>
      </c>
      <c r="D54" s="43">
        <v>5</v>
      </c>
      <c r="E54" s="41">
        <v>473.23</v>
      </c>
      <c r="F54" s="47">
        <f t="shared" si="7"/>
        <v>-0.98943431312469621</v>
      </c>
      <c r="G54" s="43">
        <v>1</v>
      </c>
      <c r="H54" s="41">
        <v>1</v>
      </c>
      <c r="I54" s="41">
        <f t="shared" si="6"/>
        <v>1</v>
      </c>
      <c r="J54" s="41">
        <v>1</v>
      </c>
      <c r="K54" s="41">
        <v>8</v>
      </c>
      <c r="L54" s="43">
        <v>97754</v>
      </c>
      <c r="M54" s="43">
        <v>20380</v>
      </c>
      <c r="N54" s="39">
        <v>44498</v>
      </c>
      <c r="O54" s="38" t="s">
        <v>41</v>
      </c>
      <c r="P54" s="35"/>
      <c r="Q54" s="56"/>
      <c r="R54" s="56"/>
      <c r="S54" s="56"/>
      <c r="T54" s="56"/>
      <c r="U54" s="57"/>
      <c r="V54" s="57"/>
      <c r="W54" s="58"/>
      <c r="X54" s="34"/>
      <c r="Y54" s="58"/>
      <c r="Z54" s="57"/>
      <c r="AA54" s="7"/>
      <c r="AB54" s="34"/>
    </row>
    <row r="55" spans="1:28" ht="25.35" customHeight="1">
      <c r="A55" s="14"/>
      <c r="B55" s="14"/>
      <c r="C55" s="28" t="s">
        <v>248</v>
      </c>
      <c r="D55" s="36">
        <f>SUM(D47:D54)</f>
        <v>313883.40999999997</v>
      </c>
      <c r="E55" s="36">
        <v>152797.88999999998</v>
      </c>
      <c r="F55" s="67">
        <f t="shared" si="7"/>
        <v>1.0542391652136034</v>
      </c>
      <c r="G55" s="36">
        <f>SUM(G47:G54)</f>
        <v>47318</v>
      </c>
      <c r="H55" s="36"/>
      <c r="I55" s="16"/>
      <c r="J55" s="15"/>
      <c r="K55" s="17"/>
      <c r="L55" s="18"/>
      <c r="M55" s="22"/>
      <c r="N55" s="19"/>
      <c r="O55" s="48"/>
    </row>
    <row r="56" spans="1:28" ht="23.1" customHeight="1">
      <c r="R56" s="35"/>
    </row>
    <row r="57" spans="1:28" ht="17.25" customHeight="1">
      <c r="R57" s="35"/>
    </row>
    <row r="58" spans="1:28" ht="16.5" customHeight="1"/>
    <row r="70" spans="16:18">
      <c r="R70" s="35"/>
    </row>
    <row r="74" spans="16:18">
      <c r="P74" s="35"/>
    </row>
    <row r="78" spans="16:18" ht="12" customHeight="1"/>
  </sheetData>
  <sortState xmlns:xlrd2="http://schemas.microsoft.com/office/spreadsheetml/2017/richdata2" ref="B13:O54">
    <sortCondition descending="1" ref="D13:D5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E3CE-B9F8-4344-AB53-EC730701B361}">
  <dimension ref="A1:AB77"/>
  <sheetViews>
    <sheetView topLeftCell="A3" zoomScale="60" zoomScaleNormal="60" workbookViewId="0">
      <selection activeCell="A26" sqref="A26:XFD26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8.88671875" style="33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11" style="33" customWidth="1"/>
    <col min="26" max="26" width="14.88671875" style="33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249</v>
      </c>
      <c r="F1" s="2"/>
      <c r="G1" s="2"/>
      <c r="H1" s="2"/>
      <c r="I1" s="2"/>
    </row>
    <row r="2" spans="1:28" ht="19.5" customHeight="1">
      <c r="E2" s="2" t="s">
        <v>250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232</v>
      </c>
      <c r="E6" s="4" t="s">
        <v>251</v>
      </c>
      <c r="F6" s="129"/>
      <c r="G6" s="4" t="s">
        <v>232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8" ht="21.6">
      <c r="A10" s="132"/>
      <c r="B10" s="132"/>
      <c r="C10" s="129"/>
      <c r="D10" s="79" t="s">
        <v>233</v>
      </c>
      <c r="E10" s="79" t="s">
        <v>252</v>
      </c>
      <c r="F10" s="129"/>
      <c r="G10" s="79" t="s">
        <v>233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7"/>
      <c r="Y12" s="34"/>
      <c r="Z12" s="58"/>
    </row>
    <row r="13" spans="1:28" ht="25.35" customHeight="1">
      <c r="A13" s="37">
        <v>1</v>
      </c>
      <c r="B13" s="37">
        <v>1</v>
      </c>
      <c r="C13" s="29" t="s">
        <v>112</v>
      </c>
      <c r="D13" s="43">
        <v>63444.28</v>
      </c>
      <c r="E13" s="41">
        <v>91911.16</v>
      </c>
      <c r="F13" s="47">
        <f>(D13-E13)/E13</f>
        <v>-0.30972169212095685</v>
      </c>
      <c r="G13" s="43">
        <v>8377</v>
      </c>
      <c r="H13" s="41">
        <v>135</v>
      </c>
      <c r="I13" s="41">
        <f>G13/H13</f>
        <v>62.05185185185185</v>
      </c>
      <c r="J13" s="41">
        <v>15</v>
      </c>
      <c r="K13" s="41">
        <v>3</v>
      </c>
      <c r="L13" s="43">
        <v>409850</v>
      </c>
      <c r="M13" s="43">
        <v>56958</v>
      </c>
      <c r="N13" s="39">
        <v>44526</v>
      </c>
      <c r="O13" s="38" t="s">
        <v>43</v>
      </c>
      <c r="P13" s="35"/>
      <c r="Q13" s="56"/>
      <c r="R13" s="56"/>
      <c r="S13" s="56"/>
      <c r="T13" s="56"/>
      <c r="U13" s="57"/>
      <c r="V13" s="57"/>
      <c r="W13" s="58"/>
      <c r="X13" s="57"/>
      <c r="Y13" s="34"/>
      <c r="Z13" s="58"/>
      <c r="AA13" s="7"/>
      <c r="AB13" s="34"/>
    </row>
    <row r="14" spans="1:28" ht="25.35" customHeight="1">
      <c r="A14" s="37">
        <v>2</v>
      </c>
      <c r="B14" s="37">
        <v>2</v>
      </c>
      <c r="C14" s="29" t="s">
        <v>54</v>
      </c>
      <c r="D14" s="43">
        <v>22825.7</v>
      </c>
      <c r="E14" s="41">
        <v>23093.02</v>
      </c>
      <c r="F14" s="47">
        <f>(D14-E14)/E14</f>
        <v>-1.1575792165771289E-2</v>
      </c>
      <c r="G14" s="43">
        <v>4310</v>
      </c>
      <c r="H14" s="41">
        <v>101</v>
      </c>
      <c r="I14" s="41">
        <f>G14/H14</f>
        <v>42.67326732673267</v>
      </c>
      <c r="J14" s="41">
        <v>16</v>
      </c>
      <c r="K14" s="41">
        <v>3</v>
      </c>
      <c r="L14" s="43">
        <v>105684</v>
      </c>
      <c r="M14" s="43">
        <v>20796</v>
      </c>
      <c r="N14" s="39">
        <v>44526</v>
      </c>
      <c r="O14" s="38" t="s">
        <v>41</v>
      </c>
      <c r="P14" s="35"/>
      <c r="Q14" s="56"/>
      <c r="R14" s="56"/>
      <c r="S14" s="56"/>
      <c r="T14" s="56"/>
      <c r="U14" s="57"/>
      <c r="V14" s="57"/>
      <c r="W14" s="58"/>
      <c r="X14" s="57"/>
      <c r="Y14" s="34"/>
      <c r="Z14" s="58"/>
      <c r="AA14" s="7"/>
      <c r="AB14" s="34"/>
    </row>
    <row r="15" spans="1:28" ht="25.35" customHeight="1">
      <c r="A15" s="37">
        <v>3</v>
      </c>
      <c r="B15" s="37" t="s">
        <v>34</v>
      </c>
      <c r="C15" s="29" t="s">
        <v>182</v>
      </c>
      <c r="D15" s="43">
        <v>14049.54</v>
      </c>
      <c r="E15" s="41" t="s">
        <v>36</v>
      </c>
      <c r="F15" s="41" t="s">
        <v>36</v>
      </c>
      <c r="G15" s="43">
        <v>2757</v>
      </c>
      <c r="H15" s="41">
        <v>118</v>
      </c>
      <c r="I15" s="41">
        <f>G15/H15</f>
        <v>23.364406779661017</v>
      </c>
      <c r="J15" s="41">
        <v>21</v>
      </c>
      <c r="K15" s="41">
        <v>1</v>
      </c>
      <c r="L15" s="43">
        <v>14049.54</v>
      </c>
      <c r="M15" s="43">
        <v>2757</v>
      </c>
      <c r="N15" s="39">
        <v>44540</v>
      </c>
      <c r="O15" s="38" t="s">
        <v>68</v>
      </c>
      <c r="P15" s="35"/>
      <c r="Q15" s="56"/>
      <c r="R15" s="56"/>
      <c r="S15" s="56"/>
      <c r="T15" s="56"/>
      <c r="U15" s="57"/>
      <c r="V15" s="57"/>
      <c r="W15" s="58"/>
      <c r="X15" s="57"/>
      <c r="Y15" s="34"/>
      <c r="Z15" s="58"/>
      <c r="AA15" s="7"/>
      <c r="AB15" s="34"/>
    </row>
    <row r="16" spans="1:28" ht="25.35" customHeight="1">
      <c r="A16" s="37">
        <v>4</v>
      </c>
      <c r="B16" s="37" t="s">
        <v>34</v>
      </c>
      <c r="C16" s="29" t="s">
        <v>224</v>
      </c>
      <c r="D16" s="43">
        <v>8956</v>
      </c>
      <c r="E16" s="41" t="s">
        <v>36</v>
      </c>
      <c r="F16" s="41" t="s">
        <v>36</v>
      </c>
      <c r="G16" s="43">
        <v>1302</v>
      </c>
      <c r="H16" s="41" t="s">
        <v>36</v>
      </c>
      <c r="I16" s="41" t="s">
        <v>36</v>
      </c>
      <c r="J16" s="41">
        <v>6</v>
      </c>
      <c r="K16" s="41">
        <v>1</v>
      </c>
      <c r="L16" s="43">
        <v>8956</v>
      </c>
      <c r="M16" s="43">
        <v>1302</v>
      </c>
      <c r="N16" s="39">
        <v>44540</v>
      </c>
      <c r="O16" s="38" t="s">
        <v>65</v>
      </c>
      <c r="P16" s="35"/>
      <c r="Q16" s="56"/>
      <c r="R16" s="56"/>
      <c r="S16" s="56"/>
      <c r="T16" s="56"/>
      <c r="U16" s="57"/>
      <c r="V16" s="57"/>
      <c r="W16" s="58"/>
      <c r="X16" s="57"/>
      <c r="Y16" s="34"/>
      <c r="Z16" s="58"/>
      <c r="AA16" s="7"/>
      <c r="AB16" s="34"/>
    </row>
    <row r="17" spans="1:28" ht="25.35" customHeight="1">
      <c r="A17" s="37">
        <v>5</v>
      </c>
      <c r="B17" s="37">
        <v>3</v>
      </c>
      <c r="C17" s="29" t="s">
        <v>226</v>
      </c>
      <c r="D17" s="43">
        <v>7642.18</v>
      </c>
      <c r="E17" s="41">
        <v>12254.33</v>
      </c>
      <c r="F17" s="47">
        <f>(D17-E17)/E17</f>
        <v>-0.37636900589424305</v>
      </c>
      <c r="G17" s="43">
        <v>1096</v>
      </c>
      <c r="H17" s="41">
        <v>42</v>
      </c>
      <c r="I17" s="41">
        <f>G17/H17</f>
        <v>26.095238095238095</v>
      </c>
      <c r="J17" s="41">
        <v>9</v>
      </c>
      <c r="K17" s="41">
        <v>2</v>
      </c>
      <c r="L17" s="43">
        <v>24817.87</v>
      </c>
      <c r="M17" s="43">
        <v>3729</v>
      </c>
      <c r="N17" s="39">
        <v>44533</v>
      </c>
      <c r="O17" s="38" t="s">
        <v>39</v>
      </c>
      <c r="P17" s="35"/>
      <c r="Q17" s="56"/>
      <c r="R17" s="56"/>
      <c r="S17" s="56"/>
      <c r="T17" s="56"/>
      <c r="U17" s="57"/>
      <c r="V17" s="57"/>
      <c r="W17" s="58"/>
      <c r="X17" s="57"/>
      <c r="Y17" s="34"/>
      <c r="Z17" s="58"/>
      <c r="AA17" s="7"/>
      <c r="AB17" s="34"/>
    </row>
    <row r="18" spans="1:28" ht="25.35" customHeight="1">
      <c r="A18" s="37">
        <v>6</v>
      </c>
      <c r="B18" s="37">
        <v>4</v>
      </c>
      <c r="C18" s="29" t="s">
        <v>227</v>
      </c>
      <c r="D18" s="43">
        <v>5876.07</v>
      </c>
      <c r="E18" s="41">
        <v>7451.22</v>
      </c>
      <c r="F18" s="47">
        <f>(D18-E18)/E18</f>
        <v>-0.21139491251097142</v>
      </c>
      <c r="G18" s="43">
        <v>1140</v>
      </c>
      <c r="H18" s="41">
        <v>66</v>
      </c>
      <c r="I18" s="41">
        <f>G18/H18</f>
        <v>17.272727272727273</v>
      </c>
      <c r="J18" s="41">
        <v>15</v>
      </c>
      <c r="K18" s="41">
        <v>2</v>
      </c>
      <c r="L18" s="43">
        <v>14498.62</v>
      </c>
      <c r="M18" s="43">
        <v>2993</v>
      </c>
      <c r="N18" s="39">
        <v>44533</v>
      </c>
      <c r="O18" s="38" t="s">
        <v>48</v>
      </c>
      <c r="P18" s="35"/>
      <c r="Q18" s="56"/>
      <c r="R18" s="56"/>
      <c r="S18" s="56"/>
      <c r="T18" s="56"/>
      <c r="U18" s="57"/>
      <c r="V18" s="57"/>
      <c r="W18" s="58"/>
      <c r="X18" s="57"/>
      <c r="Y18" s="34"/>
      <c r="Z18" s="58"/>
      <c r="AA18" s="7"/>
      <c r="AB18" s="34"/>
    </row>
    <row r="19" spans="1:28" ht="25.35" customHeight="1">
      <c r="A19" s="37">
        <v>7</v>
      </c>
      <c r="B19" s="37">
        <v>5</v>
      </c>
      <c r="C19" s="29" t="s">
        <v>225</v>
      </c>
      <c r="D19" s="43">
        <v>5248.73</v>
      </c>
      <c r="E19" s="41">
        <v>6897.43</v>
      </c>
      <c r="F19" s="47">
        <f>(D19-E19)/E19</f>
        <v>-0.23903105939458619</v>
      </c>
      <c r="G19" s="43">
        <v>765</v>
      </c>
      <c r="H19" s="41">
        <v>31</v>
      </c>
      <c r="I19" s="41">
        <f>G19/H19</f>
        <v>24.677419354838708</v>
      </c>
      <c r="J19" s="41">
        <v>8</v>
      </c>
      <c r="K19" s="41">
        <v>2</v>
      </c>
      <c r="L19" s="43">
        <v>16761.509999999998</v>
      </c>
      <c r="M19" s="43">
        <v>2565</v>
      </c>
      <c r="N19" s="39">
        <v>44533</v>
      </c>
      <c r="O19" s="38" t="s">
        <v>48</v>
      </c>
      <c r="P19" s="35"/>
      <c r="Q19" s="56"/>
      <c r="R19" s="56"/>
      <c r="S19" s="56"/>
      <c r="T19" s="56"/>
      <c r="U19" s="57"/>
      <c r="V19" s="57"/>
      <c r="W19" s="58"/>
      <c r="X19" s="57"/>
      <c r="Y19" s="34"/>
      <c r="Z19" s="58"/>
      <c r="AA19" s="7"/>
      <c r="AB19" s="34"/>
    </row>
    <row r="20" spans="1:28" ht="25.35" customHeight="1">
      <c r="A20" s="37">
        <v>8</v>
      </c>
      <c r="B20" s="37">
        <v>6</v>
      </c>
      <c r="C20" s="29" t="s">
        <v>235</v>
      </c>
      <c r="D20" s="43">
        <v>4682.3100000000004</v>
      </c>
      <c r="E20" s="41">
        <v>5651.28</v>
      </c>
      <c r="F20" s="47">
        <f>(D20-E20)/E20</f>
        <v>-0.17146027094746666</v>
      </c>
      <c r="G20" s="43">
        <v>743</v>
      </c>
      <c r="H20" s="41">
        <v>31</v>
      </c>
      <c r="I20" s="41">
        <f>G20/H20</f>
        <v>23.967741935483872</v>
      </c>
      <c r="J20" s="41">
        <v>6</v>
      </c>
      <c r="K20" s="41">
        <v>4</v>
      </c>
      <c r="L20" s="43">
        <v>74627.600000000006</v>
      </c>
      <c r="M20" s="43">
        <v>11520</v>
      </c>
      <c r="N20" s="39">
        <v>44519</v>
      </c>
      <c r="O20" s="38" t="s">
        <v>39</v>
      </c>
      <c r="P20" s="35"/>
      <c r="Q20" s="56"/>
      <c r="R20" s="56"/>
      <c r="S20" s="56"/>
      <c r="T20" s="56"/>
      <c r="U20" s="57"/>
      <c r="V20" s="57"/>
      <c r="W20" s="58"/>
      <c r="X20" s="57"/>
      <c r="Y20" s="34"/>
      <c r="Z20" s="58"/>
      <c r="AA20" s="7"/>
      <c r="AB20" s="34"/>
    </row>
    <row r="21" spans="1:28" ht="25.35" customHeight="1">
      <c r="A21" s="37">
        <v>9</v>
      </c>
      <c r="B21" s="37" t="s">
        <v>34</v>
      </c>
      <c r="C21" s="29" t="s">
        <v>181</v>
      </c>
      <c r="D21" s="43">
        <v>4385.25</v>
      </c>
      <c r="E21" s="41" t="s">
        <v>36</v>
      </c>
      <c r="F21" s="41" t="s">
        <v>36</v>
      </c>
      <c r="G21" s="43">
        <v>689</v>
      </c>
      <c r="H21" s="41">
        <v>81</v>
      </c>
      <c r="I21" s="41">
        <f>G21/H21</f>
        <v>8.5061728395061724</v>
      </c>
      <c r="J21" s="41">
        <v>17</v>
      </c>
      <c r="K21" s="41">
        <v>1</v>
      </c>
      <c r="L21" s="43">
        <v>4810</v>
      </c>
      <c r="M21" s="43">
        <v>759</v>
      </c>
      <c r="N21" s="39">
        <v>44540</v>
      </c>
      <c r="O21" s="38" t="s">
        <v>41</v>
      </c>
      <c r="P21" s="35"/>
      <c r="Q21" s="56"/>
      <c r="R21" s="56"/>
      <c r="S21" s="56"/>
      <c r="T21" s="56"/>
      <c r="U21" s="57"/>
      <c r="V21" s="57"/>
      <c r="W21" s="58"/>
      <c r="X21" s="57"/>
      <c r="Y21" s="34"/>
      <c r="Z21" s="58"/>
      <c r="AA21" s="7"/>
      <c r="AB21" s="34"/>
    </row>
    <row r="22" spans="1:28" ht="25.35" customHeight="1">
      <c r="A22" s="37">
        <v>10</v>
      </c>
      <c r="B22" s="37">
        <v>7</v>
      </c>
      <c r="C22" s="29" t="s">
        <v>237</v>
      </c>
      <c r="D22" s="43">
        <v>2506</v>
      </c>
      <c r="E22" s="41">
        <v>4634</v>
      </c>
      <c r="F22" s="47">
        <f>(D22-E22)/E22</f>
        <v>-0.45921450151057402</v>
      </c>
      <c r="G22" s="43">
        <v>475</v>
      </c>
      <c r="H22" s="41" t="s">
        <v>36</v>
      </c>
      <c r="I22" s="41" t="s">
        <v>36</v>
      </c>
      <c r="J22" s="41">
        <v>7</v>
      </c>
      <c r="K22" s="41">
        <v>5</v>
      </c>
      <c r="L22" s="43">
        <v>70131</v>
      </c>
      <c r="M22" s="43">
        <v>13736</v>
      </c>
      <c r="N22" s="39">
        <v>44512</v>
      </c>
      <c r="O22" s="38" t="s">
        <v>65</v>
      </c>
      <c r="P22" s="35"/>
      <c r="Q22" s="56"/>
      <c r="R22" s="56"/>
      <c r="S22" s="56"/>
      <c r="T22" s="56"/>
      <c r="U22" s="57"/>
      <c r="V22" s="57"/>
      <c r="W22" s="58"/>
      <c r="X22" s="57"/>
      <c r="Y22" s="34"/>
      <c r="Z22" s="58"/>
      <c r="AA22" s="7"/>
      <c r="AB22" s="34"/>
    </row>
    <row r="23" spans="1:28" ht="25.35" customHeight="1">
      <c r="A23" s="14"/>
      <c r="B23" s="14"/>
      <c r="C23" s="28" t="s">
        <v>53</v>
      </c>
      <c r="D23" s="36">
        <f>SUM(D13:D22)</f>
        <v>139616.06</v>
      </c>
      <c r="E23" s="36">
        <v>162521.12999999998</v>
      </c>
      <c r="F23" s="67">
        <f>(D23-E23)/E23</f>
        <v>-0.14093595091296732</v>
      </c>
      <c r="G23" s="36">
        <f t="shared" ref="G23" si="0">SUM(G13:G22)</f>
        <v>21654</v>
      </c>
      <c r="H23" s="36"/>
      <c r="I23" s="16"/>
      <c r="J23" s="15"/>
      <c r="K23" s="17"/>
      <c r="L23" s="18"/>
      <c r="M23" s="22"/>
      <c r="N23" s="19"/>
      <c r="O23" s="48"/>
      <c r="P23" s="35"/>
      <c r="X23" s="26"/>
      <c r="Y23" s="7"/>
      <c r="Z23" s="34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26"/>
      <c r="Y24" s="7"/>
      <c r="Z24" s="34"/>
    </row>
    <row r="25" spans="1:28" ht="25.35" customHeight="1">
      <c r="A25" s="37">
        <v>11</v>
      </c>
      <c r="B25" s="37">
        <v>9</v>
      </c>
      <c r="C25" s="29" t="s">
        <v>100</v>
      </c>
      <c r="D25" s="43">
        <v>1875.75</v>
      </c>
      <c r="E25" s="41">
        <v>3572.86</v>
      </c>
      <c r="F25" s="47">
        <f t="shared" ref="F25:F35" si="1">(D25-E25)/E25</f>
        <v>-0.47500041983173147</v>
      </c>
      <c r="G25" s="43">
        <v>303</v>
      </c>
      <c r="H25" s="41">
        <v>19</v>
      </c>
      <c r="I25" s="41">
        <f>G25/H25</f>
        <v>15.947368421052632</v>
      </c>
      <c r="J25" s="41">
        <v>10</v>
      </c>
      <c r="K25" s="41">
        <v>2</v>
      </c>
      <c r="L25" s="43">
        <v>7092.28</v>
      </c>
      <c r="M25" s="43">
        <v>1220</v>
      </c>
      <c r="N25" s="39">
        <v>44533</v>
      </c>
      <c r="O25" s="38" t="s">
        <v>68</v>
      </c>
      <c r="P25" s="35"/>
      <c r="Q25" s="56"/>
      <c r="R25" s="56"/>
      <c r="S25" s="56"/>
      <c r="T25" s="56"/>
      <c r="U25" s="57"/>
      <c r="V25" s="57"/>
      <c r="W25" s="58"/>
      <c r="X25" s="57"/>
      <c r="Y25" s="34"/>
      <c r="Z25" s="58"/>
      <c r="AA25" s="7"/>
      <c r="AB25" s="34"/>
    </row>
    <row r="26" spans="1:28" ht="25.35" customHeight="1">
      <c r="A26" s="37">
        <v>12</v>
      </c>
      <c r="B26" s="37">
        <v>10</v>
      </c>
      <c r="C26" s="29" t="s">
        <v>133</v>
      </c>
      <c r="D26" s="43">
        <v>1251.2</v>
      </c>
      <c r="E26" s="41">
        <v>2930.83</v>
      </c>
      <c r="F26" s="47">
        <f t="shared" si="1"/>
        <v>-0.5730902167645342</v>
      </c>
      <c r="G26" s="43">
        <v>260</v>
      </c>
      <c r="H26" s="41">
        <v>5</v>
      </c>
      <c r="I26" s="41">
        <f>G26/H26</f>
        <v>52</v>
      </c>
      <c r="J26" s="41">
        <v>3</v>
      </c>
      <c r="K26" s="41">
        <v>2</v>
      </c>
      <c r="L26" s="43">
        <v>4812.53</v>
      </c>
      <c r="M26" s="43">
        <v>1002</v>
      </c>
      <c r="N26" s="39">
        <v>44533</v>
      </c>
      <c r="O26" s="38" t="s">
        <v>119</v>
      </c>
      <c r="P26" s="35"/>
      <c r="Q26" s="56"/>
      <c r="R26" s="56"/>
      <c r="S26" s="56"/>
      <c r="T26" s="56"/>
      <c r="U26" s="57"/>
      <c r="V26" s="57"/>
      <c r="W26" s="58"/>
      <c r="X26" s="57"/>
      <c r="Y26" s="34"/>
      <c r="Z26" s="58"/>
    </row>
    <row r="27" spans="1:28" ht="25.35" customHeight="1">
      <c r="A27" s="37">
        <v>13</v>
      </c>
      <c r="B27" s="66">
        <v>15</v>
      </c>
      <c r="C27" s="29" t="s">
        <v>173</v>
      </c>
      <c r="D27" s="43">
        <v>1059.02</v>
      </c>
      <c r="E27" s="41">
        <v>1295.5999999999999</v>
      </c>
      <c r="F27" s="47">
        <f t="shared" si="1"/>
        <v>-0.18260265514047541</v>
      </c>
      <c r="G27" s="43">
        <v>179</v>
      </c>
      <c r="H27" s="41">
        <v>8</v>
      </c>
      <c r="I27" s="41">
        <f>G27/H27</f>
        <v>22.375</v>
      </c>
      <c r="J27" s="41">
        <v>4</v>
      </c>
      <c r="K27" s="41">
        <v>13</v>
      </c>
      <c r="L27" s="43">
        <v>132922</v>
      </c>
      <c r="M27" s="43">
        <v>23803</v>
      </c>
      <c r="N27" s="39">
        <v>44456</v>
      </c>
      <c r="O27" s="38" t="s">
        <v>57</v>
      </c>
      <c r="P27" s="35"/>
      <c r="Q27" s="56"/>
      <c r="R27" s="56"/>
      <c r="S27" s="56"/>
      <c r="T27" s="56"/>
      <c r="U27" s="57"/>
      <c r="V27" s="57"/>
      <c r="W27" s="58"/>
      <c r="X27" s="57"/>
      <c r="Y27" s="34"/>
      <c r="Z27" s="58"/>
      <c r="AA27" s="7"/>
      <c r="AB27" s="34"/>
    </row>
    <row r="28" spans="1:28" ht="25.35" customHeight="1">
      <c r="A28" s="37">
        <v>14</v>
      </c>
      <c r="B28" s="37">
        <v>14</v>
      </c>
      <c r="C28" s="29" t="s">
        <v>253</v>
      </c>
      <c r="D28" s="43">
        <v>937.37</v>
      </c>
      <c r="E28" s="41">
        <v>1612.5</v>
      </c>
      <c r="F28" s="47">
        <f t="shared" si="1"/>
        <v>-0.41868527131782945</v>
      </c>
      <c r="G28" s="43">
        <v>140</v>
      </c>
      <c r="H28" s="41">
        <v>4</v>
      </c>
      <c r="I28" s="41">
        <f>G28/H28</f>
        <v>35</v>
      </c>
      <c r="J28" s="41">
        <v>2</v>
      </c>
      <c r="K28" s="41">
        <v>6</v>
      </c>
      <c r="L28" s="43">
        <v>170244</v>
      </c>
      <c r="M28" s="43">
        <v>24486</v>
      </c>
      <c r="N28" s="39">
        <v>44505</v>
      </c>
      <c r="O28" s="38" t="s">
        <v>41</v>
      </c>
      <c r="P28" s="35"/>
      <c r="Q28" s="56"/>
      <c r="R28" s="56"/>
      <c r="S28" s="56"/>
      <c r="T28" s="56"/>
      <c r="U28" s="57"/>
      <c r="V28" s="57"/>
      <c r="W28" s="58"/>
      <c r="X28" s="57"/>
      <c r="Y28" s="34"/>
      <c r="Z28" s="58"/>
      <c r="AA28" s="7"/>
      <c r="AB28" s="34"/>
    </row>
    <row r="29" spans="1:28" ht="25.35" customHeight="1">
      <c r="A29" s="37">
        <v>15</v>
      </c>
      <c r="B29" s="37">
        <v>8</v>
      </c>
      <c r="C29" s="29" t="s">
        <v>193</v>
      </c>
      <c r="D29" s="43">
        <v>920</v>
      </c>
      <c r="E29" s="41">
        <v>4125</v>
      </c>
      <c r="F29" s="47">
        <f t="shared" si="1"/>
        <v>-0.77696969696969698</v>
      </c>
      <c r="G29" s="43">
        <v>166</v>
      </c>
      <c r="H29" s="41" t="s">
        <v>36</v>
      </c>
      <c r="I29" s="41" t="s">
        <v>36</v>
      </c>
      <c r="J29" s="41">
        <v>7</v>
      </c>
      <c r="K29" s="41">
        <v>2</v>
      </c>
      <c r="L29" s="43">
        <v>6647</v>
      </c>
      <c r="M29" s="43">
        <v>1448</v>
      </c>
      <c r="N29" s="39">
        <v>44533</v>
      </c>
      <c r="O29" s="38" t="s">
        <v>65</v>
      </c>
      <c r="P29" s="35"/>
      <c r="Q29" s="56"/>
      <c r="R29" s="56"/>
      <c r="S29" s="56"/>
      <c r="T29" s="56"/>
      <c r="U29" s="57"/>
      <c r="V29" s="57"/>
      <c r="W29" s="58"/>
      <c r="X29" s="57"/>
      <c r="Y29" s="34"/>
      <c r="Z29" s="58"/>
      <c r="AA29" s="7"/>
      <c r="AB29" s="34"/>
    </row>
    <row r="30" spans="1:28" ht="25.35" customHeight="1">
      <c r="A30" s="37">
        <v>16</v>
      </c>
      <c r="B30" s="37">
        <v>20</v>
      </c>
      <c r="C30" s="29" t="s">
        <v>122</v>
      </c>
      <c r="D30" s="43">
        <v>902.16</v>
      </c>
      <c r="E30" s="41">
        <v>428</v>
      </c>
      <c r="F30" s="47">
        <f t="shared" si="1"/>
        <v>1.1078504672897196</v>
      </c>
      <c r="G30" s="43">
        <v>146</v>
      </c>
      <c r="H30" s="41">
        <v>9</v>
      </c>
      <c r="I30" s="41">
        <f>G30/H30</f>
        <v>16.222222222222221</v>
      </c>
      <c r="J30" s="41">
        <v>4</v>
      </c>
      <c r="K30" s="41">
        <v>4</v>
      </c>
      <c r="L30" s="43">
        <v>26246.62</v>
      </c>
      <c r="M30" s="43">
        <v>4615</v>
      </c>
      <c r="N30" s="39">
        <v>44519</v>
      </c>
      <c r="O30" s="38" t="s">
        <v>71</v>
      </c>
      <c r="P30" s="35"/>
      <c r="Q30" s="56"/>
      <c r="R30" s="56"/>
      <c r="S30" s="56"/>
      <c r="T30" s="56"/>
      <c r="U30" s="57"/>
      <c r="V30" s="57"/>
      <c r="W30" s="58"/>
      <c r="X30" s="57"/>
      <c r="Y30" s="34"/>
      <c r="Z30" s="58"/>
    </row>
    <row r="31" spans="1:28" ht="25.35" customHeight="1">
      <c r="A31" s="37">
        <v>17</v>
      </c>
      <c r="B31" s="37">
        <v>21</v>
      </c>
      <c r="C31" s="29" t="s">
        <v>213</v>
      </c>
      <c r="D31" s="72">
        <v>868.46</v>
      </c>
      <c r="E31" s="41">
        <v>332.29</v>
      </c>
      <c r="F31" s="47">
        <f t="shared" si="1"/>
        <v>1.6135604441903157</v>
      </c>
      <c r="G31" s="43">
        <v>125</v>
      </c>
      <c r="H31" s="41">
        <v>5</v>
      </c>
      <c r="I31" s="41">
        <f>G31/H31</f>
        <v>25</v>
      </c>
      <c r="J31" s="41">
        <v>2</v>
      </c>
      <c r="K31" s="41">
        <v>13</v>
      </c>
      <c r="L31" s="43">
        <v>449824.55</v>
      </c>
      <c r="M31" s="43">
        <v>67351</v>
      </c>
      <c r="N31" s="39">
        <v>44456</v>
      </c>
      <c r="O31" s="38" t="s">
        <v>45</v>
      </c>
      <c r="P31" s="35"/>
      <c r="Q31" s="56"/>
      <c r="R31" s="56"/>
      <c r="S31" s="56"/>
      <c r="T31" s="56"/>
      <c r="U31" s="56"/>
      <c r="V31" s="57"/>
      <c r="W31" s="58"/>
      <c r="X31" s="57"/>
      <c r="Y31" s="34"/>
      <c r="Z31" s="58"/>
      <c r="AA31" s="7"/>
      <c r="AB31" s="34"/>
    </row>
    <row r="32" spans="1:28" ht="25.35" customHeight="1">
      <c r="A32" s="37">
        <v>18</v>
      </c>
      <c r="B32" s="61">
        <v>16</v>
      </c>
      <c r="C32" s="49" t="s">
        <v>246</v>
      </c>
      <c r="D32" s="43">
        <v>822.71</v>
      </c>
      <c r="E32" s="41">
        <v>1293.23</v>
      </c>
      <c r="F32" s="47">
        <f t="shared" si="1"/>
        <v>-0.36383319285819227</v>
      </c>
      <c r="G32" s="43">
        <v>127</v>
      </c>
      <c r="H32" s="41">
        <v>4</v>
      </c>
      <c r="I32" s="41">
        <f>G32/H32</f>
        <v>31.75</v>
      </c>
      <c r="J32" s="41">
        <v>2</v>
      </c>
      <c r="K32" s="41">
        <v>9</v>
      </c>
      <c r="L32" s="43">
        <v>341339.54</v>
      </c>
      <c r="M32" s="43">
        <v>49552</v>
      </c>
      <c r="N32" s="39">
        <v>44484</v>
      </c>
      <c r="O32" s="38" t="s">
        <v>39</v>
      </c>
      <c r="P32" s="35"/>
      <c r="Q32" s="56"/>
      <c r="R32" s="56"/>
      <c r="S32" s="56"/>
      <c r="T32" s="56"/>
      <c r="U32" s="57"/>
      <c r="V32" s="57"/>
      <c r="W32" s="58"/>
      <c r="X32" s="57"/>
      <c r="Y32" s="34"/>
      <c r="Z32" s="58"/>
    </row>
    <row r="33" spans="1:28" ht="25.35" customHeight="1">
      <c r="A33" s="37">
        <v>19</v>
      </c>
      <c r="B33" s="37">
        <v>17</v>
      </c>
      <c r="C33" s="29" t="s">
        <v>121</v>
      </c>
      <c r="D33" s="43">
        <v>763.1</v>
      </c>
      <c r="E33" s="41">
        <v>1126.8</v>
      </c>
      <c r="F33" s="47">
        <f t="shared" si="1"/>
        <v>-0.32277245296414619</v>
      </c>
      <c r="G33" s="43">
        <v>105</v>
      </c>
      <c r="H33" s="41">
        <v>3</v>
      </c>
      <c r="I33" s="41">
        <f>G33/H33</f>
        <v>35</v>
      </c>
      <c r="J33" s="41">
        <v>2</v>
      </c>
      <c r="K33" s="41">
        <v>5</v>
      </c>
      <c r="L33" s="43">
        <v>40174</v>
      </c>
      <c r="M33" s="43">
        <v>6574</v>
      </c>
      <c r="N33" s="39">
        <v>44512</v>
      </c>
      <c r="O33" s="38" t="s">
        <v>50</v>
      </c>
      <c r="P33" s="35"/>
      <c r="Q33" s="56"/>
      <c r="R33" s="56"/>
      <c r="S33" s="56"/>
      <c r="T33" s="56"/>
      <c r="U33" s="57"/>
      <c r="V33" s="57"/>
      <c r="W33" s="58"/>
      <c r="X33" s="57"/>
      <c r="Y33" s="34"/>
      <c r="Z33" s="58"/>
      <c r="AA33" s="7"/>
      <c r="AB33" s="34"/>
    </row>
    <row r="34" spans="1:28" ht="25.35" customHeight="1">
      <c r="A34" s="37">
        <v>20</v>
      </c>
      <c r="B34" s="37">
        <v>18</v>
      </c>
      <c r="C34" s="29" t="s">
        <v>212</v>
      </c>
      <c r="D34" s="43">
        <v>716.4</v>
      </c>
      <c r="E34" s="41">
        <v>956.43</v>
      </c>
      <c r="F34" s="47">
        <f t="shared" si="1"/>
        <v>-0.25096452432483296</v>
      </c>
      <c r="G34" s="43">
        <v>107</v>
      </c>
      <c r="H34" s="41">
        <v>3</v>
      </c>
      <c r="I34" s="41">
        <f>G34/H34</f>
        <v>35.666666666666664</v>
      </c>
      <c r="J34" s="41">
        <v>1</v>
      </c>
      <c r="K34" s="41">
        <v>11</v>
      </c>
      <c r="L34" s="43">
        <v>413917</v>
      </c>
      <c r="M34" s="43">
        <v>61374</v>
      </c>
      <c r="N34" s="39">
        <v>44470</v>
      </c>
      <c r="O34" s="38" t="s">
        <v>43</v>
      </c>
      <c r="P34" s="35"/>
      <c r="Q34" s="56"/>
      <c r="R34" s="56"/>
      <c r="S34" s="56"/>
      <c r="T34" s="56"/>
      <c r="U34" s="57"/>
      <c r="V34" s="57"/>
      <c r="W34" s="58"/>
      <c r="X34" s="57"/>
      <c r="Y34" s="34"/>
      <c r="Z34" s="58"/>
      <c r="AA34" s="7"/>
      <c r="AB34" s="34"/>
    </row>
    <row r="35" spans="1:28" ht="25.35" customHeight="1">
      <c r="A35" s="14"/>
      <c r="B35" s="14"/>
      <c r="C35" s="28" t="s">
        <v>69</v>
      </c>
      <c r="D35" s="36">
        <f>SUM(D23:D34)</f>
        <v>149732.22999999998</v>
      </c>
      <c r="E35" s="36">
        <v>175906.21999999997</v>
      </c>
      <c r="F35" s="67">
        <f t="shared" si="1"/>
        <v>-0.14879513640847944</v>
      </c>
      <c r="G35" s="36">
        <f t="shared" ref="G35" si="2">SUM(G23:G34)</f>
        <v>23312</v>
      </c>
      <c r="H35" s="36"/>
      <c r="I35" s="16"/>
      <c r="J35" s="15"/>
      <c r="K35" s="17"/>
      <c r="L35" s="18"/>
      <c r="M35" s="22"/>
      <c r="N35" s="19"/>
      <c r="O35" s="48"/>
      <c r="P35" s="35"/>
    </row>
    <row r="36" spans="1:28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8" ht="25.35" customHeight="1">
      <c r="A37" s="37">
        <v>21</v>
      </c>
      <c r="B37" s="37">
        <v>11</v>
      </c>
      <c r="C37" s="29" t="s">
        <v>238</v>
      </c>
      <c r="D37" s="43">
        <v>482</v>
      </c>
      <c r="E37" s="41">
        <v>2033</v>
      </c>
      <c r="F37" s="47">
        <f>(D37-E37)/E37</f>
        <v>-0.76291195277914414</v>
      </c>
      <c r="G37" s="43">
        <v>72</v>
      </c>
      <c r="H37" s="41" t="s">
        <v>36</v>
      </c>
      <c r="I37" s="41" t="s">
        <v>36</v>
      </c>
      <c r="J37" s="41">
        <v>2</v>
      </c>
      <c r="K37" s="41">
        <v>3</v>
      </c>
      <c r="L37" s="43">
        <v>11308</v>
      </c>
      <c r="M37" s="43">
        <v>1719</v>
      </c>
      <c r="N37" s="39">
        <v>44526</v>
      </c>
      <c r="O37" s="38" t="s">
        <v>65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  <c r="AA37" s="7"/>
      <c r="AB37" s="34"/>
    </row>
    <row r="38" spans="1:28" ht="25.35" customHeight="1">
      <c r="A38" s="37">
        <v>22</v>
      </c>
      <c r="B38" s="37">
        <v>12</v>
      </c>
      <c r="C38" s="29" t="s">
        <v>247</v>
      </c>
      <c r="D38" s="43">
        <v>473.23</v>
      </c>
      <c r="E38" s="41">
        <v>2025.96</v>
      </c>
      <c r="F38" s="47">
        <f>(D38-E38)/E38</f>
        <v>-0.76641690852731548</v>
      </c>
      <c r="G38" s="43">
        <v>91</v>
      </c>
      <c r="H38" s="41">
        <v>10</v>
      </c>
      <c r="I38" s="41">
        <f t="shared" ref="I38:I44" si="3">G38/H38</f>
        <v>9.1</v>
      </c>
      <c r="J38" s="41">
        <v>3</v>
      </c>
      <c r="K38" s="41">
        <v>7</v>
      </c>
      <c r="L38" s="43">
        <v>97374</v>
      </c>
      <c r="M38" s="43">
        <v>20277</v>
      </c>
      <c r="N38" s="39">
        <v>44498</v>
      </c>
      <c r="O38" s="38" t="s">
        <v>41</v>
      </c>
      <c r="P38" s="35"/>
      <c r="Q38" s="56"/>
      <c r="R38" s="56"/>
      <c r="S38" s="56"/>
      <c r="T38" s="56"/>
      <c r="U38" s="57"/>
      <c r="V38" s="57"/>
      <c r="W38" s="34"/>
      <c r="X38" s="58"/>
      <c r="Y38" s="58"/>
      <c r="Z38" s="57"/>
    </row>
    <row r="39" spans="1:28" ht="25.35" customHeight="1">
      <c r="A39" s="37">
        <v>23</v>
      </c>
      <c r="B39" s="44" t="s">
        <v>36</v>
      </c>
      <c r="C39" s="42" t="s">
        <v>210</v>
      </c>
      <c r="D39" s="43">
        <v>360</v>
      </c>
      <c r="E39" s="41" t="s">
        <v>36</v>
      </c>
      <c r="F39" s="41" t="s">
        <v>36</v>
      </c>
      <c r="G39" s="43">
        <v>48</v>
      </c>
      <c r="H39" s="31">
        <v>1</v>
      </c>
      <c r="I39" s="41">
        <f t="shared" si="3"/>
        <v>48</v>
      </c>
      <c r="J39" s="31">
        <v>1</v>
      </c>
      <c r="K39" s="41" t="s">
        <v>36</v>
      </c>
      <c r="L39" s="43">
        <v>116273</v>
      </c>
      <c r="M39" s="43">
        <v>25997</v>
      </c>
      <c r="N39" s="39">
        <v>41712</v>
      </c>
      <c r="O39" s="38" t="s">
        <v>211</v>
      </c>
      <c r="P39" s="35"/>
      <c r="Q39" s="56"/>
      <c r="R39" s="56"/>
      <c r="S39" s="56"/>
      <c r="T39" s="56"/>
      <c r="U39" s="57"/>
      <c r="V39" s="57"/>
      <c r="W39" s="34"/>
      <c r="X39" s="58"/>
      <c r="Y39" s="58"/>
      <c r="Z39" s="57"/>
    </row>
    <row r="40" spans="1:28" ht="25.35" customHeight="1">
      <c r="A40" s="37">
        <v>24</v>
      </c>
      <c r="B40" s="37" t="s">
        <v>34</v>
      </c>
      <c r="C40" s="42" t="s">
        <v>254</v>
      </c>
      <c r="D40" s="43">
        <v>333.5</v>
      </c>
      <c r="E40" s="41" t="s">
        <v>36</v>
      </c>
      <c r="F40" s="41" t="s">
        <v>36</v>
      </c>
      <c r="G40" s="43">
        <v>53</v>
      </c>
      <c r="H40" s="41" t="s">
        <v>36</v>
      </c>
      <c r="I40" s="41" t="s">
        <v>36</v>
      </c>
      <c r="J40" s="31">
        <v>1</v>
      </c>
      <c r="K40" s="41">
        <v>1</v>
      </c>
      <c r="L40" s="43">
        <v>333.5</v>
      </c>
      <c r="M40" s="43">
        <v>53</v>
      </c>
      <c r="N40" s="39">
        <v>44540</v>
      </c>
      <c r="O40" s="38" t="s">
        <v>255</v>
      </c>
      <c r="P40" s="35"/>
      <c r="Q40" s="56"/>
      <c r="R40" s="56"/>
      <c r="S40" s="56"/>
      <c r="T40" s="56"/>
      <c r="U40" s="57"/>
      <c r="V40" s="57"/>
      <c r="W40" s="34"/>
      <c r="X40" s="58"/>
      <c r="Y40" s="58"/>
      <c r="Z40" s="57"/>
    </row>
    <row r="41" spans="1:28" ht="25.35" customHeight="1">
      <c r="A41" s="37">
        <v>25</v>
      </c>
      <c r="B41" s="37" t="s">
        <v>149</v>
      </c>
      <c r="C41" s="29" t="s">
        <v>214</v>
      </c>
      <c r="D41" s="43">
        <v>329.25</v>
      </c>
      <c r="E41" s="41" t="s">
        <v>36</v>
      </c>
      <c r="F41" s="41" t="s">
        <v>36</v>
      </c>
      <c r="G41" s="43">
        <v>63</v>
      </c>
      <c r="H41" s="41">
        <v>2</v>
      </c>
      <c r="I41" s="41">
        <f t="shared" si="3"/>
        <v>31.5</v>
      </c>
      <c r="J41" s="41">
        <v>1</v>
      </c>
      <c r="K41" s="41">
        <v>0</v>
      </c>
      <c r="L41" s="43">
        <v>329.25</v>
      </c>
      <c r="M41" s="43">
        <v>63</v>
      </c>
      <c r="N41" s="39" t="s">
        <v>150</v>
      </c>
      <c r="O41" s="38" t="s">
        <v>48</v>
      </c>
      <c r="P41" s="35"/>
      <c r="Q41" s="56"/>
      <c r="R41" s="56"/>
      <c r="S41" s="56"/>
      <c r="T41" s="56"/>
      <c r="U41" s="57"/>
      <c r="V41" s="57"/>
      <c r="W41" s="34"/>
      <c r="X41" s="58"/>
      <c r="Y41" s="58"/>
      <c r="Z41" s="57"/>
    </row>
    <row r="42" spans="1:28" ht="25.35" customHeight="1">
      <c r="A42" s="37">
        <v>26</v>
      </c>
      <c r="B42" s="44" t="s">
        <v>36</v>
      </c>
      <c r="C42" s="29" t="s">
        <v>239</v>
      </c>
      <c r="D42" s="43">
        <v>162.49</v>
      </c>
      <c r="E42" s="41" t="s">
        <v>36</v>
      </c>
      <c r="F42" s="41" t="s">
        <v>36</v>
      </c>
      <c r="G42" s="43">
        <v>63</v>
      </c>
      <c r="H42" s="41">
        <v>3</v>
      </c>
      <c r="I42" s="41">
        <f t="shared" si="3"/>
        <v>21</v>
      </c>
      <c r="J42" s="41">
        <v>1</v>
      </c>
      <c r="K42" s="41" t="s">
        <v>36</v>
      </c>
      <c r="L42" s="43">
        <v>53649.69</v>
      </c>
      <c r="M42" s="43">
        <v>11125</v>
      </c>
      <c r="N42" s="39">
        <v>44323</v>
      </c>
      <c r="O42" s="38" t="s">
        <v>45</v>
      </c>
      <c r="P42" s="35"/>
      <c r="Q42" s="56"/>
      <c r="R42" s="56"/>
      <c r="S42" s="56"/>
      <c r="T42" s="56"/>
      <c r="U42" s="57"/>
      <c r="V42" s="57"/>
      <c r="W42" s="58"/>
      <c r="X42" s="57"/>
      <c r="Y42" s="34"/>
      <c r="Z42" s="58"/>
    </row>
    <row r="43" spans="1:28" ht="25.35" customHeight="1">
      <c r="A43" s="37">
        <v>27</v>
      </c>
      <c r="B43" s="37">
        <v>13</v>
      </c>
      <c r="C43" s="29" t="s">
        <v>256</v>
      </c>
      <c r="D43" s="43">
        <v>159.49</v>
      </c>
      <c r="E43" s="41">
        <v>1899.57</v>
      </c>
      <c r="F43" s="47">
        <f>(D43-E43)/E43</f>
        <v>-0.9160388930126292</v>
      </c>
      <c r="G43" s="43">
        <v>31</v>
      </c>
      <c r="H43" s="41">
        <v>4</v>
      </c>
      <c r="I43" s="41">
        <f t="shared" si="3"/>
        <v>7.75</v>
      </c>
      <c r="J43" s="41">
        <v>2</v>
      </c>
      <c r="K43" s="41">
        <v>10</v>
      </c>
      <c r="L43" s="43">
        <v>257130</v>
      </c>
      <c r="M43" s="43">
        <v>51125</v>
      </c>
      <c r="N43" s="39">
        <v>44477</v>
      </c>
      <c r="O43" s="38" t="s">
        <v>43</v>
      </c>
      <c r="P43" s="35"/>
      <c r="Q43" s="56"/>
      <c r="R43" s="56"/>
      <c r="S43" s="56"/>
      <c r="T43" s="56"/>
      <c r="U43" s="57"/>
      <c r="V43" s="57"/>
      <c r="W43" s="58"/>
      <c r="X43" s="57"/>
      <c r="Y43" s="34"/>
      <c r="Z43" s="58"/>
      <c r="AA43" s="7"/>
      <c r="AB43" s="34"/>
    </row>
    <row r="44" spans="1:28" ht="25.35" customHeight="1">
      <c r="A44" s="37">
        <v>28</v>
      </c>
      <c r="B44" s="44" t="s">
        <v>36</v>
      </c>
      <c r="C44" s="42" t="s">
        <v>257</v>
      </c>
      <c r="D44" s="43">
        <v>150</v>
      </c>
      <c r="E44" s="41" t="s">
        <v>36</v>
      </c>
      <c r="F44" s="41" t="s">
        <v>36</v>
      </c>
      <c r="G44" s="43">
        <v>58</v>
      </c>
      <c r="H44" s="31">
        <v>2</v>
      </c>
      <c r="I44" s="41">
        <f t="shared" si="3"/>
        <v>29</v>
      </c>
      <c r="J44" s="41">
        <v>1</v>
      </c>
      <c r="K44" s="41" t="s">
        <v>36</v>
      </c>
      <c r="L44" s="43">
        <v>87785</v>
      </c>
      <c r="M44" s="43">
        <v>18634</v>
      </c>
      <c r="N44" s="39">
        <v>44008</v>
      </c>
      <c r="O44" s="38" t="s">
        <v>37</v>
      </c>
      <c r="P44" s="35"/>
      <c r="Q44" s="56"/>
      <c r="R44" s="56"/>
      <c r="S44" s="56"/>
      <c r="T44" s="56"/>
      <c r="U44" s="57"/>
      <c r="V44" s="57"/>
      <c r="W44" s="58"/>
      <c r="X44" s="57"/>
      <c r="Y44" s="34"/>
      <c r="Z44" s="58"/>
      <c r="AA44" s="7"/>
      <c r="AB44" s="34"/>
    </row>
    <row r="45" spans="1:28" ht="25.35" customHeight="1">
      <c r="A45" s="37">
        <v>29</v>
      </c>
      <c r="B45" s="37">
        <v>26</v>
      </c>
      <c r="C45" s="29" t="s">
        <v>202</v>
      </c>
      <c r="D45" s="43">
        <v>120</v>
      </c>
      <c r="E45" s="41">
        <v>120</v>
      </c>
      <c r="F45" s="47">
        <f>(D45-E45)/E45</f>
        <v>0</v>
      </c>
      <c r="G45" s="43">
        <v>15</v>
      </c>
      <c r="H45" s="41" t="s">
        <v>36</v>
      </c>
      <c r="I45" s="41" t="s">
        <v>36</v>
      </c>
      <c r="J45" s="41">
        <v>2</v>
      </c>
      <c r="K45" s="41">
        <v>4</v>
      </c>
      <c r="L45" s="43">
        <v>2241.41</v>
      </c>
      <c r="M45" s="43">
        <v>399</v>
      </c>
      <c r="N45" s="39">
        <v>44519</v>
      </c>
      <c r="O45" s="38" t="s">
        <v>81</v>
      </c>
      <c r="P45" s="35"/>
      <c r="Q45" s="56"/>
      <c r="R45" s="56"/>
      <c r="S45" s="56"/>
      <c r="T45" s="56"/>
      <c r="U45" s="57"/>
      <c r="V45" s="57"/>
      <c r="W45" s="58"/>
      <c r="X45" s="57"/>
      <c r="Y45" s="34"/>
      <c r="Z45" s="58"/>
      <c r="AA45" s="7"/>
      <c r="AB45" s="34"/>
    </row>
    <row r="46" spans="1:28" ht="25.35" customHeight="1">
      <c r="A46" s="37">
        <v>30</v>
      </c>
      <c r="B46" s="37">
        <v>22</v>
      </c>
      <c r="C46" s="29" t="s">
        <v>194</v>
      </c>
      <c r="D46" s="43">
        <v>109.2</v>
      </c>
      <c r="E46" s="43">
        <v>245</v>
      </c>
      <c r="F46" s="47">
        <f>(D46-E46)/E46</f>
        <v>-0.55428571428571438</v>
      </c>
      <c r="G46" s="43">
        <v>21</v>
      </c>
      <c r="H46" s="41">
        <v>2</v>
      </c>
      <c r="I46" s="41">
        <f>G46/H46</f>
        <v>10.5</v>
      </c>
      <c r="J46" s="41">
        <v>1</v>
      </c>
      <c r="K46" s="41">
        <v>2</v>
      </c>
      <c r="L46" s="43">
        <v>3929.7999999999997</v>
      </c>
      <c r="M46" s="43">
        <v>797</v>
      </c>
      <c r="N46" s="39">
        <v>44526</v>
      </c>
      <c r="O46" s="38" t="s">
        <v>57</v>
      </c>
      <c r="P46" s="35"/>
      <c r="Q46" s="56"/>
      <c r="R46" s="56"/>
      <c r="S46" s="56"/>
      <c r="T46" s="56"/>
      <c r="U46" s="57"/>
      <c r="V46" s="57"/>
      <c r="W46" s="58"/>
      <c r="X46" s="34"/>
      <c r="Y46" s="58"/>
      <c r="Z46" s="57"/>
    </row>
    <row r="47" spans="1:28" ht="25.35" customHeight="1">
      <c r="A47" s="14"/>
      <c r="B47" s="14"/>
      <c r="C47" s="28" t="s">
        <v>101</v>
      </c>
      <c r="D47" s="36">
        <f>SUM(D35:D46)</f>
        <v>152411.38999999998</v>
      </c>
      <c r="E47" s="36">
        <v>177193.92999999996</v>
      </c>
      <c r="F47" s="67">
        <f t="shared" ref="F47" si="4">(D47-E47)/E47</f>
        <v>-0.13986111149518488</v>
      </c>
      <c r="G47" s="36">
        <f>SUM(G35:G46)</f>
        <v>23827</v>
      </c>
      <c r="H47" s="36"/>
      <c r="I47" s="16"/>
      <c r="J47" s="15"/>
      <c r="K47" s="17"/>
      <c r="L47" s="18"/>
      <c r="M47" s="22"/>
      <c r="N47" s="19"/>
      <c r="O47" s="48"/>
      <c r="P47" s="35"/>
    </row>
    <row r="48" spans="1:28" ht="14.1" customHeight="1">
      <c r="A48" s="12"/>
      <c r="B48" s="20"/>
      <c r="C48" s="13"/>
      <c r="D48" s="21"/>
      <c r="E48" s="21"/>
      <c r="F48" s="23"/>
      <c r="G48" s="21"/>
      <c r="H48" s="21"/>
      <c r="I48" s="21"/>
      <c r="J48" s="21"/>
      <c r="K48" s="21"/>
      <c r="L48" s="21"/>
      <c r="M48" s="21"/>
      <c r="N48" s="24"/>
      <c r="O48" s="11"/>
    </row>
    <row r="49" spans="1:28" ht="25.35" customHeight="1">
      <c r="A49" s="37">
        <v>31</v>
      </c>
      <c r="B49" s="37">
        <v>19</v>
      </c>
      <c r="C49" s="29" t="s">
        <v>157</v>
      </c>
      <c r="D49" s="43">
        <v>107</v>
      </c>
      <c r="E49" s="41">
        <v>714</v>
      </c>
      <c r="F49" s="47">
        <f>(D49-E49)/E49</f>
        <v>-0.85014005602240894</v>
      </c>
      <c r="G49" s="43">
        <v>34</v>
      </c>
      <c r="H49" s="41">
        <v>2</v>
      </c>
      <c r="I49" s="41">
        <f>G49/H49</f>
        <v>17</v>
      </c>
      <c r="J49" s="41">
        <v>2</v>
      </c>
      <c r="K49" s="41">
        <v>5</v>
      </c>
      <c r="L49" s="43">
        <v>13553</v>
      </c>
      <c r="M49" s="43">
        <v>3212</v>
      </c>
      <c r="N49" s="39">
        <v>44512</v>
      </c>
      <c r="O49" s="48" t="s">
        <v>50</v>
      </c>
      <c r="P49" s="35"/>
      <c r="Q49" s="56"/>
      <c r="R49" s="56"/>
      <c r="S49" s="56"/>
      <c r="T49" s="56"/>
      <c r="U49" s="57"/>
      <c r="V49" s="57"/>
      <c r="W49" s="58"/>
      <c r="X49" s="57"/>
      <c r="Y49" s="34"/>
      <c r="Z49" s="58"/>
      <c r="AA49" s="7"/>
      <c r="AB49" s="34"/>
    </row>
    <row r="50" spans="1:28" ht="25.35" customHeight="1">
      <c r="A50" s="37">
        <v>32</v>
      </c>
      <c r="B50" s="44" t="s">
        <v>36</v>
      </c>
      <c r="C50" s="42" t="s">
        <v>242</v>
      </c>
      <c r="D50" s="43">
        <v>100</v>
      </c>
      <c r="E50" s="41" t="s">
        <v>36</v>
      </c>
      <c r="F50" s="41" t="s">
        <v>36</v>
      </c>
      <c r="G50" s="43">
        <v>36</v>
      </c>
      <c r="H50" s="31">
        <v>3</v>
      </c>
      <c r="I50" s="41">
        <f>G50/H50</f>
        <v>12</v>
      </c>
      <c r="J50" s="31">
        <v>1</v>
      </c>
      <c r="K50" s="41" t="s">
        <v>36</v>
      </c>
      <c r="L50" s="43">
        <v>82979</v>
      </c>
      <c r="M50" s="43">
        <v>18479</v>
      </c>
      <c r="N50" s="39">
        <v>44351</v>
      </c>
      <c r="O50" s="38" t="s">
        <v>43</v>
      </c>
      <c r="P50" s="35"/>
      <c r="Q50" s="56"/>
      <c r="R50" s="56"/>
      <c r="S50" s="56"/>
      <c r="T50" s="56"/>
      <c r="U50" s="57"/>
      <c r="V50" s="57"/>
      <c r="W50" s="58"/>
      <c r="X50" s="57"/>
      <c r="Y50" s="34"/>
      <c r="Z50" s="58"/>
      <c r="AA50" s="7"/>
      <c r="AB50" s="34"/>
    </row>
    <row r="51" spans="1:28" ht="25.35" customHeight="1">
      <c r="A51" s="37">
        <v>33</v>
      </c>
      <c r="B51" s="37">
        <v>24</v>
      </c>
      <c r="C51" s="42" t="s">
        <v>216</v>
      </c>
      <c r="D51" s="43">
        <v>87</v>
      </c>
      <c r="E51" s="43">
        <v>205</v>
      </c>
      <c r="F51" s="47">
        <f>(D51-E51)/E51</f>
        <v>-0.57560975609756093</v>
      </c>
      <c r="G51" s="43">
        <v>16</v>
      </c>
      <c r="H51" s="41" t="s">
        <v>36</v>
      </c>
      <c r="I51" s="41" t="s">
        <v>36</v>
      </c>
      <c r="J51" s="41">
        <v>1</v>
      </c>
      <c r="K51" s="41">
        <v>31</v>
      </c>
      <c r="L51" s="43">
        <v>17321.05</v>
      </c>
      <c r="M51" s="43">
        <v>3103</v>
      </c>
      <c r="N51" s="39">
        <v>44330</v>
      </c>
      <c r="O51" s="38" t="s">
        <v>81</v>
      </c>
      <c r="P51" s="35"/>
      <c r="Q51" s="56"/>
      <c r="R51" s="56"/>
      <c r="S51" s="56"/>
      <c r="T51" s="56"/>
      <c r="U51" s="57"/>
      <c r="V51" s="57"/>
      <c r="W51" s="58"/>
      <c r="X51" s="57"/>
      <c r="Y51" s="34"/>
      <c r="Z51" s="58"/>
    </row>
    <row r="52" spans="1:28" ht="25.35" customHeight="1">
      <c r="A52" s="37">
        <v>34</v>
      </c>
      <c r="B52" s="44" t="s">
        <v>36</v>
      </c>
      <c r="C52" s="42" t="s">
        <v>244</v>
      </c>
      <c r="D52" s="43">
        <v>55</v>
      </c>
      <c r="E52" s="41" t="s">
        <v>36</v>
      </c>
      <c r="F52" s="41" t="s">
        <v>36</v>
      </c>
      <c r="G52" s="43">
        <v>22</v>
      </c>
      <c r="H52" s="31">
        <v>3</v>
      </c>
      <c r="I52" s="41">
        <f>G52/H52</f>
        <v>7.333333333333333</v>
      </c>
      <c r="J52" s="31">
        <v>1</v>
      </c>
      <c r="K52" s="41" t="s">
        <v>36</v>
      </c>
      <c r="L52" s="43">
        <v>229335</v>
      </c>
      <c r="M52" s="43">
        <v>48995</v>
      </c>
      <c r="N52" s="39">
        <v>44078</v>
      </c>
      <c r="O52" s="38" t="s">
        <v>245</v>
      </c>
      <c r="P52" s="35"/>
      <c r="Q52" s="56"/>
      <c r="R52" s="56"/>
      <c r="S52" s="56"/>
      <c r="T52" s="56"/>
      <c r="U52" s="57"/>
      <c r="V52" s="57"/>
      <c r="W52" s="58"/>
      <c r="X52" s="57"/>
      <c r="Y52" s="34"/>
      <c r="Z52" s="58"/>
    </row>
    <row r="53" spans="1:28" ht="25.35" customHeight="1">
      <c r="A53" s="37">
        <v>35</v>
      </c>
      <c r="B53" s="37">
        <v>23</v>
      </c>
      <c r="C53" s="29" t="s">
        <v>258</v>
      </c>
      <c r="D53" s="43">
        <v>37.5</v>
      </c>
      <c r="E53" s="41">
        <v>208.02</v>
      </c>
      <c r="F53" s="47">
        <f>(D53-E53)/E53</f>
        <v>-0.81972887222382462</v>
      </c>
      <c r="G53" s="43">
        <v>7</v>
      </c>
      <c r="H53" s="41" t="s">
        <v>36</v>
      </c>
      <c r="I53" s="41" t="s">
        <v>36</v>
      </c>
      <c r="J53" s="41">
        <v>2</v>
      </c>
      <c r="K53" s="41">
        <v>2</v>
      </c>
      <c r="L53" s="43">
        <v>304.58</v>
      </c>
      <c r="M53" s="43">
        <v>66</v>
      </c>
      <c r="N53" s="39">
        <v>44533</v>
      </c>
      <c r="O53" s="38" t="s">
        <v>81</v>
      </c>
      <c r="P53" s="35"/>
      <c r="Q53" s="56"/>
      <c r="R53" s="56"/>
      <c r="S53" s="56"/>
      <c r="T53" s="56"/>
      <c r="U53" s="57"/>
      <c r="V53" s="57"/>
      <c r="W53" s="58"/>
      <c r="X53" s="57"/>
      <c r="Y53" s="34"/>
      <c r="Z53" s="58"/>
    </row>
    <row r="54" spans="1:28" ht="25.35" customHeight="1">
      <c r="A54" s="14"/>
      <c r="B54" s="14"/>
      <c r="C54" s="28" t="s">
        <v>259</v>
      </c>
      <c r="D54" s="36">
        <f>SUM(D47:D53)</f>
        <v>152797.88999999998</v>
      </c>
      <c r="E54" s="36">
        <v>177193.92999999996</v>
      </c>
      <c r="F54" s="67">
        <f>(D54-E54)/E54</f>
        <v>-0.1376798855355823</v>
      </c>
      <c r="G54" s="36">
        <f t="shared" ref="G54" si="5">SUM(G47:G53)</f>
        <v>23942</v>
      </c>
      <c r="H54" s="36"/>
      <c r="I54" s="16"/>
      <c r="J54" s="15"/>
      <c r="K54" s="17"/>
      <c r="L54" s="18"/>
      <c r="M54" s="22"/>
      <c r="N54" s="19"/>
      <c r="O54" s="48"/>
    </row>
    <row r="55" spans="1:28" ht="23.1" customHeight="1">
      <c r="R55" s="35"/>
    </row>
    <row r="56" spans="1:28" ht="17.25" customHeight="1">
      <c r="R56" s="35"/>
    </row>
    <row r="57" spans="1:28" ht="16.5" customHeight="1"/>
    <row r="69" spans="16:18">
      <c r="R69" s="35"/>
    </row>
    <row r="73" spans="16:18">
      <c r="P73" s="35"/>
    </row>
    <row r="77" spans="16:18" ht="12" customHeight="1"/>
  </sheetData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3990-895B-497D-9949-5CFB7EABD827}">
  <dimension ref="A1:AB68"/>
  <sheetViews>
    <sheetView zoomScale="60" zoomScaleNormal="60" workbookViewId="0">
      <selection activeCell="AC23" sqref="AC23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19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1" style="33" customWidth="1"/>
    <col min="25" max="25" width="12" style="33" bestFit="1" customWidth="1"/>
    <col min="26" max="26" width="14.88671875" style="33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260</v>
      </c>
      <c r="F1" s="2"/>
      <c r="G1" s="2"/>
      <c r="H1" s="2"/>
      <c r="I1" s="2"/>
    </row>
    <row r="2" spans="1:28" ht="19.5" customHeight="1">
      <c r="E2" s="2" t="s">
        <v>261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251</v>
      </c>
      <c r="E6" s="4" t="s">
        <v>262</v>
      </c>
      <c r="F6" s="129"/>
      <c r="G6" s="4" t="s">
        <v>251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8">
      <c r="A10" s="132"/>
      <c r="B10" s="132"/>
      <c r="C10" s="129"/>
      <c r="D10" s="79" t="s">
        <v>252</v>
      </c>
      <c r="E10" s="79" t="s">
        <v>263</v>
      </c>
      <c r="F10" s="129"/>
      <c r="G10" s="79" t="s">
        <v>252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7"/>
      <c r="Z12" s="58"/>
    </row>
    <row r="13" spans="1:28" ht="25.35" customHeight="1">
      <c r="A13" s="37">
        <v>1</v>
      </c>
      <c r="B13" s="37">
        <v>1</v>
      </c>
      <c r="C13" s="29" t="s">
        <v>112</v>
      </c>
      <c r="D13" s="43">
        <v>91911.16</v>
      </c>
      <c r="E13" s="41">
        <v>137434.20000000001</v>
      </c>
      <c r="F13" s="47">
        <f>(D13-E13)/E13</f>
        <v>-0.33123516562835165</v>
      </c>
      <c r="G13" s="43">
        <v>12427</v>
      </c>
      <c r="H13" s="41">
        <v>169</v>
      </c>
      <c r="I13" s="41">
        <f t="shared" ref="I13:I18" si="0">G13/H13</f>
        <v>73.532544378698219</v>
      </c>
      <c r="J13" s="41">
        <v>18</v>
      </c>
      <c r="K13" s="41">
        <v>2</v>
      </c>
      <c r="L13" s="43">
        <v>315205</v>
      </c>
      <c r="M13" s="43">
        <v>43790</v>
      </c>
      <c r="N13" s="39">
        <v>44526</v>
      </c>
      <c r="O13" s="38" t="s">
        <v>43</v>
      </c>
      <c r="P13" s="35"/>
      <c r="Q13" s="56"/>
      <c r="R13" s="56"/>
      <c r="S13" s="56"/>
      <c r="T13" s="56"/>
      <c r="U13" s="57"/>
      <c r="V13" s="57"/>
      <c r="W13" s="58"/>
      <c r="X13" s="34"/>
      <c r="Y13" s="57"/>
      <c r="Z13" s="58"/>
      <c r="AA13" s="7"/>
      <c r="AB13" s="34"/>
    </row>
    <row r="14" spans="1:28" ht="25.35" customHeight="1">
      <c r="A14" s="37">
        <v>2</v>
      </c>
      <c r="B14" s="37">
        <v>2</v>
      </c>
      <c r="C14" s="29" t="s">
        <v>54</v>
      </c>
      <c r="D14" s="43">
        <v>23093.02</v>
      </c>
      <c r="E14" s="41">
        <v>48637.27</v>
      </c>
      <c r="F14" s="47">
        <f>(D14-E14)/E14</f>
        <v>-0.52519909114964713</v>
      </c>
      <c r="G14" s="43">
        <v>4462</v>
      </c>
      <c r="H14" s="41">
        <v>114</v>
      </c>
      <c r="I14" s="41">
        <f t="shared" si="0"/>
        <v>39.140350877192979</v>
      </c>
      <c r="J14" s="41">
        <v>18</v>
      </c>
      <c r="K14" s="41">
        <v>2</v>
      </c>
      <c r="L14" s="43">
        <v>79131</v>
      </c>
      <c r="M14" s="43">
        <v>15642</v>
      </c>
      <c r="N14" s="39">
        <v>44526</v>
      </c>
      <c r="O14" s="38" t="s">
        <v>41</v>
      </c>
      <c r="P14" s="35"/>
      <c r="Q14" s="56"/>
      <c r="R14" s="56"/>
      <c r="S14" s="56"/>
      <c r="T14" s="56"/>
      <c r="U14" s="57"/>
      <c r="V14" s="57"/>
      <c r="W14" s="58"/>
      <c r="X14" s="34"/>
      <c r="Y14" s="57"/>
      <c r="Z14" s="58"/>
      <c r="AA14" s="7"/>
      <c r="AB14" s="34"/>
    </row>
    <row r="15" spans="1:28" ht="25.35" customHeight="1">
      <c r="A15" s="37">
        <v>3</v>
      </c>
      <c r="B15" s="37" t="s">
        <v>34</v>
      </c>
      <c r="C15" s="29" t="s">
        <v>226</v>
      </c>
      <c r="D15" s="43">
        <v>12254.33</v>
      </c>
      <c r="E15" s="41" t="s">
        <v>36</v>
      </c>
      <c r="F15" s="41" t="s">
        <v>36</v>
      </c>
      <c r="G15" s="43">
        <v>1797</v>
      </c>
      <c r="H15" s="41">
        <v>88</v>
      </c>
      <c r="I15" s="41">
        <f t="shared" si="0"/>
        <v>20.420454545454547</v>
      </c>
      <c r="J15" s="41">
        <v>15</v>
      </c>
      <c r="K15" s="41">
        <v>1</v>
      </c>
      <c r="L15" s="43">
        <v>13221.87</v>
      </c>
      <c r="M15" s="43">
        <v>1957</v>
      </c>
      <c r="N15" s="39">
        <v>44533</v>
      </c>
      <c r="O15" s="38" t="s">
        <v>39</v>
      </c>
      <c r="P15" s="35"/>
      <c r="Q15" s="56"/>
      <c r="R15" s="56"/>
      <c r="S15" s="56"/>
      <c r="T15" s="56"/>
      <c r="U15" s="57"/>
      <c r="V15" s="57"/>
      <c r="W15" s="58"/>
      <c r="X15" s="34"/>
      <c r="Y15" s="57"/>
      <c r="Z15" s="58"/>
      <c r="AA15" s="7"/>
      <c r="AB15" s="34"/>
    </row>
    <row r="16" spans="1:28" ht="25.35" customHeight="1">
      <c r="A16" s="37">
        <v>4</v>
      </c>
      <c r="B16" s="37" t="s">
        <v>34</v>
      </c>
      <c r="C16" s="29" t="s">
        <v>227</v>
      </c>
      <c r="D16" s="43">
        <v>7451.22</v>
      </c>
      <c r="E16" s="41" t="s">
        <v>36</v>
      </c>
      <c r="F16" s="41" t="s">
        <v>36</v>
      </c>
      <c r="G16" s="43">
        <v>1562</v>
      </c>
      <c r="H16" s="41">
        <v>88</v>
      </c>
      <c r="I16" s="41">
        <f t="shared" si="0"/>
        <v>17.75</v>
      </c>
      <c r="J16" s="41">
        <v>17</v>
      </c>
      <c r="K16" s="41">
        <v>1</v>
      </c>
      <c r="L16" s="43">
        <v>7451.22</v>
      </c>
      <c r="M16" s="43">
        <v>1562</v>
      </c>
      <c r="N16" s="39">
        <v>44533</v>
      </c>
      <c r="O16" s="38" t="s">
        <v>48</v>
      </c>
      <c r="P16" s="35"/>
      <c r="Q16" s="56"/>
      <c r="R16" s="56"/>
      <c r="S16" s="56"/>
      <c r="T16" s="56"/>
      <c r="U16" s="57"/>
      <c r="V16" s="57"/>
      <c r="W16" s="58"/>
      <c r="X16" s="34"/>
      <c r="Y16" s="57"/>
      <c r="Z16" s="58"/>
      <c r="AA16" s="7"/>
      <c r="AB16" s="34"/>
    </row>
    <row r="17" spans="1:28" ht="25.35" customHeight="1">
      <c r="A17" s="37">
        <v>5</v>
      </c>
      <c r="B17" s="37" t="s">
        <v>34</v>
      </c>
      <c r="C17" s="29" t="s">
        <v>225</v>
      </c>
      <c r="D17" s="43">
        <v>6897.43</v>
      </c>
      <c r="E17" s="41" t="s">
        <v>36</v>
      </c>
      <c r="F17" s="41" t="s">
        <v>36</v>
      </c>
      <c r="G17" s="43">
        <v>1023</v>
      </c>
      <c r="H17" s="41">
        <v>53</v>
      </c>
      <c r="I17" s="41">
        <f t="shared" si="0"/>
        <v>19.30188679245283</v>
      </c>
      <c r="J17" s="41">
        <v>9</v>
      </c>
      <c r="K17" s="41">
        <v>1</v>
      </c>
      <c r="L17" s="43">
        <v>7284.78</v>
      </c>
      <c r="M17" s="43">
        <v>1086</v>
      </c>
      <c r="N17" s="39">
        <v>44533</v>
      </c>
      <c r="O17" s="38" t="s">
        <v>48</v>
      </c>
      <c r="P17" s="35"/>
      <c r="Q17" s="56"/>
      <c r="R17" s="56"/>
      <c r="S17" s="56"/>
      <c r="T17" s="56"/>
      <c r="U17" s="57"/>
      <c r="V17" s="57"/>
      <c r="W17" s="58"/>
      <c r="X17" s="34"/>
      <c r="Y17" s="57"/>
      <c r="Z17" s="58"/>
      <c r="AA17" s="7"/>
      <c r="AB17" s="34"/>
    </row>
    <row r="18" spans="1:28" ht="25.35" customHeight="1">
      <c r="A18" s="37">
        <v>6</v>
      </c>
      <c r="B18" s="37">
        <v>3</v>
      </c>
      <c r="C18" s="29" t="s">
        <v>235</v>
      </c>
      <c r="D18" s="43">
        <v>5651.28</v>
      </c>
      <c r="E18" s="41">
        <v>14715.59</v>
      </c>
      <c r="F18" s="47">
        <f>(D18-E18)/E18</f>
        <v>-0.61596646821500201</v>
      </c>
      <c r="G18" s="43">
        <v>906</v>
      </c>
      <c r="H18" s="41">
        <v>35</v>
      </c>
      <c r="I18" s="41">
        <f t="shared" si="0"/>
        <v>25.885714285714286</v>
      </c>
      <c r="J18" s="41">
        <v>8</v>
      </c>
      <c r="K18" s="41">
        <v>3</v>
      </c>
      <c r="L18" s="43">
        <v>68643.839999999997</v>
      </c>
      <c r="M18" s="43">
        <v>10495</v>
      </c>
      <c r="N18" s="39">
        <v>44519</v>
      </c>
      <c r="O18" s="38" t="s">
        <v>39</v>
      </c>
      <c r="P18" s="35"/>
      <c r="Q18" s="56"/>
      <c r="R18" s="56"/>
      <c r="S18" s="56"/>
      <c r="T18" s="56"/>
      <c r="U18" s="57"/>
      <c r="V18" s="57"/>
      <c r="W18" s="58"/>
      <c r="X18" s="34"/>
      <c r="Y18" s="57"/>
      <c r="Z18" s="58"/>
      <c r="AA18" s="7"/>
      <c r="AB18" s="34"/>
    </row>
    <row r="19" spans="1:28" ht="25.35" customHeight="1">
      <c r="A19" s="37">
        <v>7</v>
      </c>
      <c r="B19" s="37">
        <v>4</v>
      </c>
      <c r="C19" s="29" t="s">
        <v>237</v>
      </c>
      <c r="D19" s="43">
        <v>4634</v>
      </c>
      <c r="E19" s="41">
        <v>9679</v>
      </c>
      <c r="F19" s="47">
        <f>(D19-E19)/E19</f>
        <v>-0.52123153218307672</v>
      </c>
      <c r="G19" s="43">
        <v>838</v>
      </c>
      <c r="H19" s="41" t="s">
        <v>36</v>
      </c>
      <c r="I19" s="41" t="s">
        <v>36</v>
      </c>
      <c r="J19" s="41">
        <v>9</v>
      </c>
      <c r="K19" s="41">
        <v>4</v>
      </c>
      <c r="L19" s="43" t="s">
        <v>264</v>
      </c>
      <c r="M19" s="43">
        <v>13062</v>
      </c>
      <c r="N19" s="39">
        <v>44512</v>
      </c>
      <c r="O19" s="38" t="s">
        <v>65</v>
      </c>
      <c r="P19" s="35"/>
      <c r="Q19" s="56"/>
      <c r="R19" s="56"/>
      <c r="S19" s="56"/>
      <c r="T19" s="56"/>
      <c r="U19" s="57"/>
      <c r="V19" s="57"/>
      <c r="W19" s="58"/>
      <c r="X19" s="34"/>
      <c r="Y19" s="57"/>
      <c r="Z19" s="58"/>
      <c r="AA19" s="7"/>
      <c r="AB19" s="34"/>
    </row>
    <row r="20" spans="1:28" ht="25.35" customHeight="1">
      <c r="A20" s="37">
        <v>8</v>
      </c>
      <c r="B20" s="37" t="s">
        <v>34</v>
      </c>
      <c r="C20" s="29" t="s">
        <v>193</v>
      </c>
      <c r="D20" s="43">
        <v>4125</v>
      </c>
      <c r="E20" s="41" t="s">
        <v>36</v>
      </c>
      <c r="F20" s="41" t="s">
        <v>36</v>
      </c>
      <c r="G20" s="43">
        <v>955</v>
      </c>
      <c r="H20" s="41" t="s">
        <v>36</v>
      </c>
      <c r="I20" s="41" t="s">
        <v>36</v>
      </c>
      <c r="J20" s="41">
        <v>18</v>
      </c>
      <c r="K20" s="41">
        <v>1</v>
      </c>
      <c r="L20" s="43">
        <v>4125</v>
      </c>
      <c r="M20" s="43">
        <v>955</v>
      </c>
      <c r="N20" s="39">
        <v>44533</v>
      </c>
      <c r="O20" s="38" t="s">
        <v>65</v>
      </c>
      <c r="P20" s="35"/>
      <c r="Q20" s="56"/>
      <c r="R20" s="56"/>
      <c r="S20" s="56"/>
      <c r="T20" s="56"/>
      <c r="U20" s="57"/>
      <c r="V20" s="57"/>
      <c r="W20" s="58"/>
      <c r="X20" s="34"/>
      <c r="Y20" s="57"/>
      <c r="Z20" s="58"/>
      <c r="AA20" s="7"/>
      <c r="AB20" s="34"/>
    </row>
    <row r="21" spans="1:28" ht="25.35" customHeight="1">
      <c r="A21" s="37">
        <v>9</v>
      </c>
      <c r="B21" s="37" t="s">
        <v>34</v>
      </c>
      <c r="C21" s="29" t="s">
        <v>100</v>
      </c>
      <c r="D21" s="43">
        <v>3572.86</v>
      </c>
      <c r="E21" s="41" t="s">
        <v>36</v>
      </c>
      <c r="F21" s="41" t="s">
        <v>36</v>
      </c>
      <c r="G21" s="43">
        <v>578</v>
      </c>
      <c r="H21" s="41">
        <v>42</v>
      </c>
      <c r="I21" s="41">
        <f>G21/H21</f>
        <v>13.761904761904763</v>
      </c>
      <c r="J21" s="41">
        <v>15</v>
      </c>
      <c r="K21" s="41">
        <v>1</v>
      </c>
      <c r="L21" s="43">
        <v>3572.86</v>
      </c>
      <c r="M21" s="43">
        <v>578</v>
      </c>
      <c r="N21" s="39">
        <v>44533</v>
      </c>
      <c r="O21" s="38" t="s">
        <v>68</v>
      </c>
      <c r="P21" s="35"/>
      <c r="Q21" s="56"/>
      <c r="R21" s="56"/>
      <c r="S21" s="56"/>
      <c r="T21" s="56"/>
      <c r="U21" s="57"/>
      <c r="V21" s="57"/>
      <c r="W21" s="58"/>
      <c r="X21" s="34"/>
      <c r="Y21" s="57"/>
      <c r="Z21" s="58"/>
      <c r="AA21" s="7"/>
      <c r="AB21" s="34"/>
    </row>
    <row r="22" spans="1:28" ht="25.35" customHeight="1">
      <c r="A22" s="37">
        <v>10</v>
      </c>
      <c r="B22" s="37" t="s">
        <v>34</v>
      </c>
      <c r="C22" s="29" t="s">
        <v>133</v>
      </c>
      <c r="D22" s="43">
        <v>2930.83</v>
      </c>
      <c r="E22" s="41" t="s">
        <v>36</v>
      </c>
      <c r="F22" s="41" t="s">
        <v>36</v>
      </c>
      <c r="G22" s="43">
        <v>604</v>
      </c>
      <c r="H22" s="41">
        <v>12</v>
      </c>
      <c r="I22" s="41">
        <f>G22/H22</f>
        <v>50.333333333333336</v>
      </c>
      <c r="J22" s="41">
        <v>7</v>
      </c>
      <c r="K22" s="41">
        <v>1</v>
      </c>
      <c r="L22" s="43">
        <v>2930.83</v>
      </c>
      <c r="M22" s="43">
        <v>604</v>
      </c>
      <c r="N22" s="39">
        <v>44533</v>
      </c>
      <c r="O22" s="38" t="s">
        <v>119</v>
      </c>
      <c r="P22" s="35"/>
      <c r="Q22" s="56"/>
      <c r="R22" s="56"/>
      <c r="S22" s="56"/>
      <c r="T22" s="56"/>
      <c r="U22" s="57"/>
      <c r="V22" s="57"/>
      <c r="W22" s="58"/>
      <c r="X22" s="34"/>
      <c r="Y22" s="57"/>
      <c r="Z22" s="58"/>
      <c r="AA22" s="7"/>
      <c r="AB22" s="34"/>
    </row>
    <row r="23" spans="1:28" ht="25.35" customHeight="1">
      <c r="A23" s="14"/>
      <c r="B23" s="14"/>
      <c r="C23" s="28" t="s">
        <v>53</v>
      </c>
      <c r="D23" s="36">
        <f>SUM(D13:D22)</f>
        <v>162521.12999999998</v>
      </c>
      <c r="E23" s="36">
        <v>240620.76</v>
      </c>
      <c r="F23" s="67">
        <f t="shared" ref="F23" si="1">(D23-E23)/E23</f>
        <v>-0.32457561018425857</v>
      </c>
      <c r="G23" s="36">
        <f t="shared" ref="G23" si="2">SUM(G13:G22)</f>
        <v>25152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8" ht="25.35" customHeight="1">
      <c r="A25" s="37">
        <v>11</v>
      </c>
      <c r="B25" s="37">
        <v>6</v>
      </c>
      <c r="C25" s="29" t="s">
        <v>238</v>
      </c>
      <c r="D25" s="72">
        <v>2033</v>
      </c>
      <c r="E25" s="41">
        <v>5996</v>
      </c>
      <c r="F25" s="47">
        <f t="shared" ref="F25:F35" si="3">(D25-E25)/E25</f>
        <v>-0.66094062708472312</v>
      </c>
      <c r="G25" s="43">
        <v>284</v>
      </c>
      <c r="H25" s="41" t="s">
        <v>36</v>
      </c>
      <c r="I25" s="41" t="s">
        <v>36</v>
      </c>
      <c r="J25" s="41">
        <v>10</v>
      </c>
      <c r="K25" s="41">
        <v>2</v>
      </c>
      <c r="L25" s="43">
        <v>10170</v>
      </c>
      <c r="M25" s="43">
        <v>1545</v>
      </c>
      <c r="N25" s="39">
        <v>44526</v>
      </c>
      <c r="O25" s="38" t="s">
        <v>65</v>
      </c>
      <c r="P25" s="35"/>
      <c r="Q25" s="56"/>
      <c r="R25" s="56"/>
      <c r="S25" s="56"/>
      <c r="T25" s="56"/>
      <c r="U25" s="57"/>
      <c r="V25" s="57"/>
      <c r="W25" s="58"/>
      <c r="X25" s="34"/>
      <c r="Y25" s="57"/>
      <c r="Z25" s="58"/>
      <c r="AA25" s="7"/>
      <c r="AB25" s="34"/>
    </row>
    <row r="26" spans="1:28" ht="25.35" customHeight="1">
      <c r="A26" s="37">
        <v>12</v>
      </c>
      <c r="B26" s="37">
        <v>9</v>
      </c>
      <c r="C26" s="29" t="s">
        <v>247</v>
      </c>
      <c r="D26" s="43">
        <v>2025.96</v>
      </c>
      <c r="E26" s="41">
        <v>3992.29</v>
      </c>
      <c r="F26" s="47">
        <f t="shared" si="3"/>
        <v>-0.49253185515080317</v>
      </c>
      <c r="G26" s="43">
        <v>401</v>
      </c>
      <c r="H26" s="41">
        <v>21</v>
      </c>
      <c r="I26" s="41">
        <f t="shared" ref="I26:I34" si="4">G26/H26</f>
        <v>19.095238095238095</v>
      </c>
      <c r="J26" s="41">
        <v>7</v>
      </c>
      <c r="K26" s="41">
        <v>6</v>
      </c>
      <c r="L26" s="43">
        <v>96821</v>
      </c>
      <c r="M26" s="43">
        <v>20169</v>
      </c>
      <c r="N26" s="39">
        <v>44498</v>
      </c>
      <c r="O26" s="38" t="s">
        <v>41</v>
      </c>
      <c r="P26" s="35"/>
      <c r="Q26" s="56"/>
      <c r="R26" s="56"/>
      <c r="S26" s="56"/>
      <c r="T26" s="56"/>
      <c r="U26" s="57"/>
      <c r="V26" s="57"/>
      <c r="W26" s="58"/>
      <c r="X26" s="34"/>
      <c r="Y26" s="57"/>
      <c r="Z26" s="58"/>
      <c r="AA26" s="7"/>
      <c r="AB26" s="34"/>
    </row>
    <row r="27" spans="1:28" ht="25.35" customHeight="1">
      <c r="A27" s="37">
        <v>13</v>
      </c>
      <c r="B27" s="37">
        <v>8</v>
      </c>
      <c r="C27" s="29" t="s">
        <v>256</v>
      </c>
      <c r="D27" s="43">
        <v>1899.57</v>
      </c>
      <c r="E27" s="41">
        <v>4672.38</v>
      </c>
      <c r="F27" s="47">
        <f t="shared" si="3"/>
        <v>-0.59344702271647432</v>
      </c>
      <c r="G27" s="43">
        <v>350</v>
      </c>
      <c r="H27" s="41">
        <v>21</v>
      </c>
      <c r="I27" s="41">
        <f t="shared" si="4"/>
        <v>16.666666666666668</v>
      </c>
      <c r="J27" s="41">
        <v>7</v>
      </c>
      <c r="K27" s="41">
        <v>9</v>
      </c>
      <c r="L27" s="43">
        <v>256775</v>
      </c>
      <c r="M27" s="43">
        <v>51050</v>
      </c>
      <c r="N27" s="39">
        <v>44477</v>
      </c>
      <c r="O27" s="38" t="s">
        <v>43</v>
      </c>
      <c r="P27" s="35"/>
      <c r="Q27" s="56"/>
      <c r="R27" s="56"/>
      <c r="S27" s="56"/>
      <c r="T27" s="56"/>
      <c r="U27" s="57"/>
      <c r="V27" s="57"/>
      <c r="W27" s="58"/>
      <c r="X27" s="34"/>
      <c r="Y27" s="57"/>
      <c r="Z27" s="58"/>
      <c r="AA27" s="7"/>
      <c r="AB27" s="34"/>
    </row>
    <row r="28" spans="1:28" ht="25.35" customHeight="1">
      <c r="A28" s="37">
        <v>14</v>
      </c>
      <c r="B28" s="37">
        <v>5</v>
      </c>
      <c r="C28" s="29" t="s">
        <v>253</v>
      </c>
      <c r="D28" s="43">
        <v>1612.5</v>
      </c>
      <c r="E28" s="41">
        <v>6997.82</v>
      </c>
      <c r="F28" s="47">
        <f t="shared" si="3"/>
        <v>-0.76957109499815657</v>
      </c>
      <c r="G28" s="43">
        <v>224</v>
      </c>
      <c r="H28" s="41">
        <v>8</v>
      </c>
      <c r="I28" s="41">
        <f t="shared" si="4"/>
        <v>28</v>
      </c>
      <c r="J28" s="41">
        <v>4</v>
      </c>
      <c r="K28" s="41">
        <v>5</v>
      </c>
      <c r="L28" s="43">
        <v>168338</v>
      </c>
      <c r="M28" s="43">
        <v>24204</v>
      </c>
      <c r="N28" s="39">
        <v>44505</v>
      </c>
      <c r="O28" s="38" t="s">
        <v>41</v>
      </c>
      <c r="P28" s="35"/>
      <c r="Q28" s="56"/>
      <c r="R28" s="56"/>
      <c r="S28" s="56"/>
      <c r="T28" s="56"/>
      <c r="U28" s="57"/>
      <c r="V28" s="57"/>
      <c r="W28" s="58"/>
      <c r="X28" s="34"/>
      <c r="Y28" s="57"/>
      <c r="Z28" s="58"/>
      <c r="AA28" s="7"/>
      <c r="AB28" s="34"/>
    </row>
    <row r="29" spans="1:28" ht="25.35" customHeight="1">
      <c r="A29" s="37">
        <v>15</v>
      </c>
      <c r="B29" s="66">
        <v>12</v>
      </c>
      <c r="C29" s="29" t="s">
        <v>173</v>
      </c>
      <c r="D29" s="43">
        <v>1295.5999999999999</v>
      </c>
      <c r="E29" s="41">
        <v>2922.84</v>
      </c>
      <c r="F29" s="47">
        <f t="shared" si="3"/>
        <v>-0.55673249305470029</v>
      </c>
      <c r="G29" s="43">
        <v>239</v>
      </c>
      <c r="H29" s="41">
        <v>8</v>
      </c>
      <c r="I29" s="41">
        <f t="shared" si="4"/>
        <v>29.875</v>
      </c>
      <c r="J29" s="41">
        <v>4</v>
      </c>
      <c r="K29" s="41">
        <v>12</v>
      </c>
      <c r="L29" s="43">
        <v>131245</v>
      </c>
      <c r="M29" s="43">
        <v>23488</v>
      </c>
      <c r="N29" s="39">
        <v>44456</v>
      </c>
      <c r="O29" s="38" t="s">
        <v>57</v>
      </c>
      <c r="P29" s="35"/>
      <c r="Q29" s="56"/>
      <c r="R29" s="56"/>
      <c r="S29" s="56"/>
      <c r="T29" s="56"/>
      <c r="U29" s="57"/>
      <c r="V29" s="57"/>
      <c r="W29" s="58"/>
      <c r="X29" s="34"/>
      <c r="Y29" s="57"/>
      <c r="Z29" s="58"/>
      <c r="AA29" s="7"/>
      <c r="AB29" s="34"/>
    </row>
    <row r="30" spans="1:28" ht="25.35" customHeight="1">
      <c r="A30" s="37">
        <v>16</v>
      </c>
      <c r="B30" s="37">
        <v>10</v>
      </c>
      <c r="C30" s="29" t="s">
        <v>246</v>
      </c>
      <c r="D30" s="43">
        <v>1293.23</v>
      </c>
      <c r="E30" s="41">
        <v>3692.63</v>
      </c>
      <c r="F30" s="47">
        <f t="shared" si="3"/>
        <v>-0.6497807795527849</v>
      </c>
      <c r="G30" s="43">
        <v>195</v>
      </c>
      <c r="H30" s="41">
        <v>8</v>
      </c>
      <c r="I30" s="41">
        <f t="shared" si="4"/>
        <v>24.375</v>
      </c>
      <c r="J30" s="41">
        <v>3</v>
      </c>
      <c r="K30" s="41">
        <v>8</v>
      </c>
      <c r="L30" s="43">
        <v>340002.95</v>
      </c>
      <c r="M30" s="43">
        <v>49351</v>
      </c>
      <c r="N30" s="39">
        <v>44484</v>
      </c>
      <c r="O30" s="38" t="s">
        <v>39</v>
      </c>
      <c r="P30" s="35"/>
      <c r="Q30" s="56"/>
      <c r="R30" s="56"/>
      <c r="S30" s="56"/>
      <c r="T30" s="56"/>
      <c r="U30" s="57"/>
      <c r="V30" s="57"/>
      <c r="W30" s="58"/>
      <c r="X30" s="34"/>
      <c r="Y30" s="57"/>
      <c r="Z30" s="58"/>
      <c r="AA30" s="7"/>
      <c r="AB30" s="34"/>
    </row>
    <row r="31" spans="1:28" ht="25.35" customHeight="1">
      <c r="A31" s="37">
        <v>17</v>
      </c>
      <c r="B31" s="37">
        <v>11</v>
      </c>
      <c r="C31" s="29" t="s">
        <v>121</v>
      </c>
      <c r="D31" s="43">
        <v>1126.8</v>
      </c>
      <c r="E31" s="41">
        <v>3331.6</v>
      </c>
      <c r="F31" s="47">
        <f t="shared" si="3"/>
        <v>-0.66178412774642825</v>
      </c>
      <c r="G31" s="43">
        <v>176</v>
      </c>
      <c r="H31" s="41">
        <v>6</v>
      </c>
      <c r="I31" s="41">
        <f t="shared" si="4"/>
        <v>29.333333333333332</v>
      </c>
      <c r="J31" s="41">
        <v>3</v>
      </c>
      <c r="K31" s="41">
        <v>4</v>
      </c>
      <c r="L31" s="43">
        <v>38568</v>
      </c>
      <c r="M31" s="43">
        <v>6316</v>
      </c>
      <c r="N31" s="39">
        <v>44512</v>
      </c>
      <c r="O31" s="38" t="s">
        <v>50</v>
      </c>
      <c r="P31" s="35"/>
      <c r="Q31" s="56"/>
      <c r="R31" s="56"/>
      <c r="S31" s="56"/>
      <c r="T31" s="56"/>
      <c r="U31" s="57"/>
      <c r="V31" s="57"/>
      <c r="W31" s="58"/>
      <c r="X31" s="34"/>
      <c r="Y31" s="57"/>
      <c r="Z31" s="58"/>
      <c r="AA31" s="7"/>
      <c r="AB31" s="34"/>
    </row>
    <row r="32" spans="1:28" ht="25.35" customHeight="1">
      <c r="A32" s="37">
        <v>18</v>
      </c>
      <c r="B32" s="37">
        <v>13</v>
      </c>
      <c r="C32" s="29" t="s">
        <v>212</v>
      </c>
      <c r="D32" s="43">
        <v>956.43</v>
      </c>
      <c r="E32" s="41">
        <v>2522.33</v>
      </c>
      <c r="F32" s="47">
        <f t="shared" si="3"/>
        <v>-0.62081488147863295</v>
      </c>
      <c r="G32" s="43">
        <v>136</v>
      </c>
      <c r="H32" s="41">
        <v>5</v>
      </c>
      <c r="I32" s="41">
        <f t="shared" si="4"/>
        <v>27.2</v>
      </c>
      <c r="J32" s="41">
        <v>3</v>
      </c>
      <c r="K32" s="41">
        <v>10</v>
      </c>
      <c r="L32" s="43">
        <v>412524</v>
      </c>
      <c r="M32" s="43">
        <v>61155</v>
      </c>
      <c r="N32" s="39">
        <v>44470</v>
      </c>
      <c r="O32" s="48" t="s">
        <v>43</v>
      </c>
      <c r="P32" s="35"/>
      <c r="Q32" s="56"/>
      <c r="R32" s="56"/>
      <c r="S32" s="56"/>
      <c r="T32" s="56"/>
      <c r="U32" s="57"/>
      <c r="V32" s="57"/>
      <c r="W32" s="58"/>
      <c r="X32" s="34"/>
      <c r="Y32" s="57"/>
      <c r="Z32" s="58"/>
      <c r="AA32" s="7"/>
      <c r="AB32" s="34"/>
    </row>
    <row r="33" spans="1:28" ht="25.35" customHeight="1">
      <c r="A33" s="37">
        <v>19</v>
      </c>
      <c r="B33" s="37">
        <v>23</v>
      </c>
      <c r="C33" s="29" t="s">
        <v>157</v>
      </c>
      <c r="D33" s="43">
        <v>714</v>
      </c>
      <c r="E33" s="41">
        <v>79.8</v>
      </c>
      <c r="F33" s="47">
        <f t="shared" si="3"/>
        <v>7.9473684210526327</v>
      </c>
      <c r="G33" s="43">
        <v>204</v>
      </c>
      <c r="H33" s="41">
        <v>7</v>
      </c>
      <c r="I33" s="41">
        <f t="shared" si="4"/>
        <v>29.142857142857142</v>
      </c>
      <c r="J33" s="41">
        <v>2</v>
      </c>
      <c r="K33" s="41">
        <v>4</v>
      </c>
      <c r="L33" s="43">
        <v>12944</v>
      </c>
      <c r="M33" s="43">
        <v>2996</v>
      </c>
      <c r="N33" s="39">
        <v>44512</v>
      </c>
      <c r="O33" s="38" t="s">
        <v>50</v>
      </c>
      <c r="P33" s="35"/>
      <c r="Q33" s="56"/>
      <c r="R33" s="56"/>
      <c r="S33" s="56"/>
      <c r="T33" s="56"/>
      <c r="U33" s="57"/>
      <c r="V33" s="57"/>
      <c r="W33" s="58"/>
      <c r="X33" s="34"/>
      <c r="Y33" s="57"/>
      <c r="Z33" s="58"/>
      <c r="AA33" s="7"/>
      <c r="AB33" s="34"/>
    </row>
    <row r="34" spans="1:28" ht="25.35" customHeight="1">
      <c r="A34" s="37">
        <v>20</v>
      </c>
      <c r="B34" s="37">
        <v>7</v>
      </c>
      <c r="C34" s="29" t="s">
        <v>122</v>
      </c>
      <c r="D34" s="43">
        <v>428</v>
      </c>
      <c r="E34" s="41">
        <v>4803.58</v>
      </c>
      <c r="F34" s="47">
        <f t="shared" si="3"/>
        <v>-0.91089978724201537</v>
      </c>
      <c r="G34" s="43">
        <v>70</v>
      </c>
      <c r="H34" s="41">
        <v>6</v>
      </c>
      <c r="I34" s="41">
        <f t="shared" si="4"/>
        <v>11.666666666666666</v>
      </c>
      <c r="J34" s="41">
        <v>2</v>
      </c>
      <c r="K34" s="41">
        <v>3</v>
      </c>
      <c r="L34" s="43">
        <v>24457.82</v>
      </c>
      <c r="M34" s="43">
        <v>4303</v>
      </c>
      <c r="N34" s="39">
        <v>44519</v>
      </c>
      <c r="O34" s="38" t="s">
        <v>71</v>
      </c>
      <c r="P34" s="35"/>
      <c r="Q34" s="56"/>
      <c r="R34" s="56"/>
      <c r="S34" s="56"/>
      <c r="T34" s="56"/>
      <c r="U34" s="57"/>
      <c r="V34" s="57"/>
      <c r="W34" s="58"/>
      <c r="X34" s="34"/>
      <c r="Y34" s="57"/>
      <c r="Z34" s="58"/>
    </row>
    <row r="35" spans="1:28" ht="25.35" customHeight="1">
      <c r="A35" s="14"/>
      <c r="B35" s="14"/>
      <c r="C35" s="28" t="s">
        <v>69</v>
      </c>
      <c r="D35" s="36">
        <f>SUM(D23:D34)</f>
        <v>175906.21999999997</v>
      </c>
      <c r="E35" s="36">
        <v>257728.81</v>
      </c>
      <c r="F35" s="67">
        <f t="shared" si="3"/>
        <v>-0.3174755278620191</v>
      </c>
      <c r="G35" s="36">
        <f t="shared" ref="G35" si="5">SUM(G23:G34)</f>
        <v>27431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8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8" ht="25.35" customHeight="1">
      <c r="A37" s="37">
        <v>21</v>
      </c>
      <c r="B37" s="37">
        <v>16</v>
      </c>
      <c r="C37" s="29" t="s">
        <v>213</v>
      </c>
      <c r="D37" s="43">
        <v>332.29</v>
      </c>
      <c r="E37" s="41">
        <v>1601.16</v>
      </c>
      <c r="F37" s="47">
        <f>(D37-E37)/E37</f>
        <v>-0.7924692098228785</v>
      </c>
      <c r="G37" s="43">
        <v>44</v>
      </c>
      <c r="H37" s="41">
        <v>1</v>
      </c>
      <c r="I37" s="41">
        <f>G37/H37</f>
        <v>44</v>
      </c>
      <c r="J37" s="41">
        <v>1</v>
      </c>
      <c r="K37" s="41">
        <v>12</v>
      </c>
      <c r="L37" s="43">
        <v>448528</v>
      </c>
      <c r="M37" s="43">
        <v>67165</v>
      </c>
      <c r="N37" s="39">
        <v>44456</v>
      </c>
      <c r="O37" s="38" t="s">
        <v>45</v>
      </c>
      <c r="P37" s="35"/>
      <c r="Q37" s="56"/>
      <c r="R37" s="56"/>
      <c r="S37" s="56"/>
      <c r="T37" s="56"/>
      <c r="U37" s="57"/>
      <c r="V37" s="57"/>
      <c r="W37" s="58"/>
      <c r="X37" s="34"/>
      <c r="Y37" s="57"/>
      <c r="Z37" s="58"/>
    </row>
    <row r="38" spans="1:28" ht="25.35" customHeight="1">
      <c r="A38" s="37">
        <v>22</v>
      </c>
      <c r="B38" s="37">
        <v>14</v>
      </c>
      <c r="C38" s="29" t="s">
        <v>194</v>
      </c>
      <c r="D38" s="43">
        <v>245</v>
      </c>
      <c r="E38" s="41">
        <v>2315.71</v>
      </c>
      <c r="F38" s="47">
        <f>(D38-E38)/E38</f>
        <v>-0.89420091462229723</v>
      </c>
      <c r="G38" s="43">
        <v>45</v>
      </c>
      <c r="H38" s="41">
        <v>5</v>
      </c>
      <c r="I38" s="41">
        <f>G38/H38</f>
        <v>9</v>
      </c>
      <c r="J38" s="41">
        <v>4</v>
      </c>
      <c r="K38" s="41">
        <v>2</v>
      </c>
      <c r="L38" s="43">
        <v>3820.6</v>
      </c>
      <c r="M38" s="43">
        <v>776</v>
      </c>
      <c r="N38" s="39">
        <v>44526</v>
      </c>
      <c r="O38" s="38" t="s">
        <v>57</v>
      </c>
      <c r="P38" s="35"/>
      <c r="Q38" s="56"/>
      <c r="R38" s="56"/>
      <c r="S38" s="56"/>
      <c r="T38" s="56"/>
      <c r="U38" s="57"/>
      <c r="V38" s="57"/>
      <c r="W38" s="58"/>
      <c r="X38" s="34"/>
      <c r="Y38" s="57"/>
      <c r="Z38" s="58"/>
    </row>
    <row r="39" spans="1:28" ht="25.35" customHeight="1">
      <c r="A39" s="37">
        <v>23</v>
      </c>
      <c r="B39" s="37" t="s">
        <v>34</v>
      </c>
      <c r="C39" s="29" t="s">
        <v>258</v>
      </c>
      <c r="D39" s="43">
        <v>208.02</v>
      </c>
      <c r="E39" s="41" t="s">
        <v>36</v>
      </c>
      <c r="F39" s="41" t="s">
        <v>36</v>
      </c>
      <c r="G39" s="43">
        <v>44</v>
      </c>
      <c r="H39" s="41" t="s">
        <v>36</v>
      </c>
      <c r="I39" s="41" t="s">
        <v>36</v>
      </c>
      <c r="J39" s="41">
        <v>4</v>
      </c>
      <c r="K39" s="41">
        <v>1</v>
      </c>
      <c r="L39" s="43">
        <v>208.02</v>
      </c>
      <c r="M39" s="43">
        <v>44</v>
      </c>
      <c r="N39" s="39">
        <v>44533</v>
      </c>
      <c r="O39" s="38" t="s">
        <v>81</v>
      </c>
      <c r="P39" s="35"/>
      <c r="Q39" s="56"/>
      <c r="R39" s="56"/>
      <c r="S39" s="56"/>
      <c r="T39" s="56"/>
      <c r="U39" s="57"/>
      <c r="V39" s="57"/>
      <c r="W39" s="58"/>
      <c r="X39" s="34"/>
      <c r="Y39" s="57"/>
      <c r="Z39" s="58"/>
    </row>
    <row r="40" spans="1:28" ht="25.35" customHeight="1">
      <c r="A40" s="37">
        <v>24</v>
      </c>
      <c r="B40" s="37">
        <v>21</v>
      </c>
      <c r="C40" s="42" t="s">
        <v>216</v>
      </c>
      <c r="D40" s="43">
        <v>205</v>
      </c>
      <c r="E40" s="43">
        <v>238</v>
      </c>
      <c r="F40" s="47">
        <f t="shared" ref="F40:F45" si="6">(D40-E40)/E40</f>
        <v>-0.13865546218487396</v>
      </c>
      <c r="G40" s="43">
        <v>22</v>
      </c>
      <c r="H40" s="41" t="s">
        <v>36</v>
      </c>
      <c r="I40" s="41" t="s">
        <v>36</v>
      </c>
      <c r="J40" s="41">
        <v>1</v>
      </c>
      <c r="K40" s="41">
        <v>29</v>
      </c>
      <c r="L40" s="43">
        <v>17150</v>
      </c>
      <c r="M40" s="43">
        <v>3053</v>
      </c>
      <c r="N40" s="39">
        <v>44330</v>
      </c>
      <c r="O40" s="38" t="s">
        <v>81</v>
      </c>
      <c r="P40" s="35"/>
      <c r="Q40" s="56"/>
      <c r="R40" s="56"/>
      <c r="S40" s="56"/>
      <c r="T40" s="56"/>
      <c r="U40" s="57"/>
      <c r="V40" s="57"/>
      <c r="W40" s="58"/>
      <c r="X40" s="34"/>
      <c r="Y40" s="57"/>
      <c r="Z40" s="58"/>
    </row>
    <row r="41" spans="1:28" ht="25.35" customHeight="1">
      <c r="A41" s="37">
        <v>25</v>
      </c>
      <c r="B41" s="37">
        <v>15</v>
      </c>
      <c r="C41" s="29" t="s">
        <v>265</v>
      </c>
      <c r="D41" s="43">
        <v>124.9</v>
      </c>
      <c r="E41" s="41">
        <v>1977.63</v>
      </c>
      <c r="F41" s="47">
        <f t="shared" si="6"/>
        <v>-0.93684359561697583</v>
      </c>
      <c r="G41" s="43">
        <v>27</v>
      </c>
      <c r="H41" s="41">
        <v>3</v>
      </c>
      <c r="I41" s="41">
        <f>G41/H41</f>
        <v>9</v>
      </c>
      <c r="J41" s="41">
        <v>1</v>
      </c>
      <c r="K41" s="41">
        <v>12</v>
      </c>
      <c r="L41" s="43">
        <v>240810</v>
      </c>
      <c r="M41" s="43">
        <v>49143</v>
      </c>
      <c r="N41" s="39">
        <v>44456</v>
      </c>
      <c r="O41" s="38" t="s">
        <v>43</v>
      </c>
      <c r="P41" s="35"/>
      <c r="Q41" s="56"/>
      <c r="R41" s="56"/>
      <c r="S41" s="56"/>
      <c r="T41" s="56"/>
      <c r="U41" s="57"/>
      <c r="V41" s="57"/>
      <c r="W41" s="58"/>
      <c r="X41" s="34"/>
      <c r="Y41" s="57"/>
      <c r="Z41" s="58"/>
    </row>
    <row r="42" spans="1:28" ht="25.35" customHeight="1">
      <c r="A42" s="37">
        <v>26</v>
      </c>
      <c r="B42" s="61">
        <v>20</v>
      </c>
      <c r="C42" s="29" t="s">
        <v>202</v>
      </c>
      <c r="D42" s="43">
        <v>120</v>
      </c>
      <c r="E42" s="41">
        <v>386.48</v>
      </c>
      <c r="F42" s="47">
        <f t="shared" si="6"/>
        <v>-0.68950527841026699</v>
      </c>
      <c r="G42" s="43">
        <v>18</v>
      </c>
      <c r="H42" s="41" t="s">
        <v>36</v>
      </c>
      <c r="I42" s="41" t="s">
        <v>36</v>
      </c>
      <c r="J42" s="41">
        <v>2</v>
      </c>
      <c r="K42" s="41">
        <v>3</v>
      </c>
      <c r="L42" s="43">
        <v>2070</v>
      </c>
      <c r="M42" s="43">
        <v>371</v>
      </c>
      <c r="N42" s="39">
        <v>44519</v>
      </c>
      <c r="O42" s="38" t="s">
        <v>81</v>
      </c>
      <c r="P42" s="35"/>
      <c r="Q42" s="56"/>
      <c r="R42" s="56"/>
      <c r="S42" s="56"/>
      <c r="T42" s="56"/>
      <c r="U42" s="57"/>
      <c r="V42" s="57"/>
      <c r="W42" s="58"/>
      <c r="X42" s="34"/>
      <c r="Y42" s="57"/>
      <c r="Z42" s="58"/>
    </row>
    <row r="43" spans="1:28" ht="25.35" customHeight="1">
      <c r="A43" s="37">
        <v>27</v>
      </c>
      <c r="B43" s="61">
        <v>17</v>
      </c>
      <c r="C43" s="29" t="s">
        <v>240</v>
      </c>
      <c r="D43" s="43">
        <v>49</v>
      </c>
      <c r="E43" s="41">
        <v>795.5</v>
      </c>
      <c r="F43" s="47">
        <f t="shared" si="6"/>
        <v>-0.9384035197988686</v>
      </c>
      <c r="G43" s="43">
        <v>13</v>
      </c>
      <c r="H43" s="41">
        <v>2</v>
      </c>
      <c r="I43" s="41">
        <f>G43/H43</f>
        <v>6.5</v>
      </c>
      <c r="J43" s="41">
        <v>2</v>
      </c>
      <c r="K43" s="41">
        <v>4</v>
      </c>
      <c r="L43" s="43">
        <v>16022.36</v>
      </c>
      <c r="M43" s="43">
        <v>2522</v>
      </c>
      <c r="N43" s="39">
        <v>44512</v>
      </c>
      <c r="O43" s="38" t="s">
        <v>91</v>
      </c>
      <c r="P43" s="35"/>
      <c r="Q43" s="56"/>
      <c r="R43" s="56"/>
      <c r="S43" s="56"/>
      <c r="T43" s="56"/>
      <c r="U43" s="57"/>
      <c r="V43" s="57"/>
      <c r="W43" s="34"/>
      <c r="X43" s="58"/>
      <c r="Y43" s="57"/>
      <c r="Z43" s="58"/>
    </row>
    <row r="44" spans="1:28" ht="25.35" customHeight="1">
      <c r="A44" s="37">
        <v>28</v>
      </c>
      <c r="B44" s="61">
        <v>25</v>
      </c>
      <c r="C44" s="29" t="s">
        <v>266</v>
      </c>
      <c r="D44" s="43">
        <v>3.5</v>
      </c>
      <c r="E44" s="41">
        <v>31.5</v>
      </c>
      <c r="F44" s="47">
        <f t="shared" si="6"/>
        <v>-0.88888888888888884</v>
      </c>
      <c r="G44" s="43">
        <v>1</v>
      </c>
      <c r="H44" s="41">
        <v>1</v>
      </c>
      <c r="I44" s="41">
        <f>G44/H44</f>
        <v>1</v>
      </c>
      <c r="J44" s="41">
        <v>1</v>
      </c>
      <c r="K44" s="41">
        <v>3</v>
      </c>
      <c r="L44" s="43">
        <v>873.83</v>
      </c>
      <c r="M44" s="43">
        <v>176</v>
      </c>
      <c r="N44" s="39">
        <v>44519</v>
      </c>
      <c r="O44" s="38" t="s">
        <v>267</v>
      </c>
      <c r="P44" s="35"/>
      <c r="Q44" s="56"/>
      <c r="R44" s="56"/>
      <c r="S44" s="56"/>
      <c r="T44" s="56"/>
      <c r="U44" s="57"/>
      <c r="V44" s="57"/>
      <c r="W44" s="34"/>
      <c r="X44" s="58"/>
      <c r="Y44" s="57"/>
      <c r="Z44" s="58"/>
    </row>
    <row r="45" spans="1:28" ht="25.35" customHeight="1">
      <c r="A45" s="14"/>
      <c r="B45" s="14"/>
      <c r="C45" s="28" t="s">
        <v>123</v>
      </c>
      <c r="D45" s="36">
        <f>SUM(D35:D44)</f>
        <v>177193.92999999996</v>
      </c>
      <c r="E45" s="36">
        <v>258371.11</v>
      </c>
      <c r="F45" s="67">
        <f t="shared" si="6"/>
        <v>-0.31418830069662212</v>
      </c>
      <c r="G45" s="36">
        <f>SUM(G35:G44)</f>
        <v>27645</v>
      </c>
      <c r="H45" s="36"/>
      <c r="I45" s="16"/>
      <c r="J45" s="15"/>
      <c r="K45" s="17"/>
      <c r="L45" s="18"/>
      <c r="M45" s="22"/>
      <c r="N45" s="19"/>
      <c r="O45" s="48"/>
    </row>
    <row r="46" spans="1:28" ht="23.1" customHeight="1"/>
    <row r="47" spans="1:28" ht="17.25" customHeight="1"/>
    <row r="48" spans="1:28" ht="16.5" customHeight="1"/>
    <row r="61" spans="16:18">
      <c r="R61" s="35"/>
    </row>
    <row r="64" spans="16:18">
      <c r="P64" s="35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ECC-4EAF-451A-9994-4328C3EA097F}">
  <dimension ref="A1:AB65"/>
  <sheetViews>
    <sheetView zoomScale="60" zoomScaleNormal="60" workbookViewId="0">
      <selection activeCell="A38" sqref="A38:XFD3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19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1" style="33" customWidth="1"/>
    <col min="25" max="25" width="14.88671875" style="33" customWidth="1"/>
    <col min="26" max="26" width="12" style="33" bestFit="1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268</v>
      </c>
      <c r="F1" s="2"/>
      <c r="G1" s="2"/>
      <c r="H1" s="2"/>
      <c r="I1" s="2"/>
    </row>
    <row r="2" spans="1:28" ht="19.5" customHeight="1">
      <c r="E2" s="2" t="s">
        <v>269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262</v>
      </c>
      <c r="E6" s="4" t="s">
        <v>270</v>
      </c>
      <c r="F6" s="129"/>
      <c r="G6" s="4" t="s">
        <v>262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8" ht="21.6">
      <c r="A10" s="132"/>
      <c r="B10" s="132"/>
      <c r="C10" s="129"/>
      <c r="D10" s="79" t="s">
        <v>263</v>
      </c>
      <c r="E10" s="79" t="s">
        <v>271</v>
      </c>
      <c r="F10" s="129"/>
      <c r="G10" s="79" t="s">
        <v>263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8"/>
      <c r="Z12" s="57"/>
    </row>
    <row r="13" spans="1:28" ht="25.35" customHeight="1">
      <c r="A13" s="37">
        <v>1</v>
      </c>
      <c r="B13" s="37" t="s">
        <v>34</v>
      </c>
      <c r="C13" s="29" t="s">
        <v>112</v>
      </c>
      <c r="D13" s="43">
        <v>137434.20000000001</v>
      </c>
      <c r="E13" s="41" t="s">
        <v>36</v>
      </c>
      <c r="F13" s="41" t="s">
        <v>36</v>
      </c>
      <c r="G13" s="43">
        <v>18788</v>
      </c>
      <c r="H13" s="41">
        <v>165</v>
      </c>
      <c r="I13" s="41">
        <f>G13/H13</f>
        <v>113.86666666666666</v>
      </c>
      <c r="J13" s="41">
        <v>17</v>
      </c>
      <c r="K13" s="41">
        <v>1</v>
      </c>
      <c r="L13" s="43">
        <v>162705</v>
      </c>
      <c r="M13" s="43">
        <v>21917</v>
      </c>
      <c r="N13" s="39">
        <v>44526</v>
      </c>
      <c r="O13" s="38" t="s">
        <v>43</v>
      </c>
      <c r="P13" s="35"/>
      <c r="Q13" s="56"/>
      <c r="R13" s="56"/>
      <c r="S13" s="56"/>
      <c r="T13" s="56"/>
      <c r="U13" s="57"/>
      <c r="V13" s="57"/>
      <c r="W13" s="58"/>
      <c r="X13" s="34"/>
      <c r="Y13" s="58"/>
      <c r="Z13" s="57"/>
      <c r="AA13" s="7"/>
      <c r="AB13" s="34"/>
    </row>
    <row r="14" spans="1:28" ht="25.35" customHeight="1">
      <c r="A14" s="37">
        <v>2</v>
      </c>
      <c r="B14" s="37" t="s">
        <v>34</v>
      </c>
      <c r="C14" s="29" t="s">
        <v>54</v>
      </c>
      <c r="D14" s="43">
        <v>48637.27</v>
      </c>
      <c r="E14" s="41" t="s">
        <v>36</v>
      </c>
      <c r="F14" s="41" t="s">
        <v>36</v>
      </c>
      <c r="G14" s="43">
        <v>9611</v>
      </c>
      <c r="H14" s="41">
        <v>171</v>
      </c>
      <c r="I14" s="41">
        <f>G14/H14</f>
        <v>56.204678362573098</v>
      </c>
      <c r="J14" s="41">
        <v>19</v>
      </c>
      <c r="K14" s="41">
        <v>1</v>
      </c>
      <c r="L14" s="43">
        <v>49114</v>
      </c>
      <c r="M14" s="43">
        <v>9716</v>
      </c>
      <c r="N14" s="39">
        <v>44526</v>
      </c>
      <c r="O14" s="38" t="s">
        <v>41</v>
      </c>
      <c r="P14" s="35"/>
      <c r="Q14" s="56"/>
      <c r="R14" s="56"/>
      <c r="S14" s="56"/>
      <c r="T14" s="56"/>
      <c r="U14" s="57"/>
      <c r="V14" s="57"/>
      <c r="W14" s="58"/>
      <c r="X14" s="34"/>
      <c r="Y14" s="58"/>
      <c r="Z14" s="57"/>
      <c r="AA14" s="7"/>
      <c r="AB14" s="34"/>
    </row>
    <row r="15" spans="1:28" ht="25.35" customHeight="1">
      <c r="A15" s="37">
        <v>3</v>
      </c>
      <c r="B15" s="37">
        <v>1</v>
      </c>
      <c r="C15" s="29" t="s">
        <v>235</v>
      </c>
      <c r="D15" s="43">
        <v>14715.59</v>
      </c>
      <c r="E15" s="41">
        <v>35003.57</v>
      </c>
      <c r="F15" s="47">
        <f>(D15-E15)/E15</f>
        <v>-0.57959745248841765</v>
      </c>
      <c r="G15" s="43">
        <v>2389</v>
      </c>
      <c r="H15" s="41">
        <v>81</v>
      </c>
      <c r="I15" s="41">
        <f>G15/H15</f>
        <v>29.493827160493826</v>
      </c>
      <c r="J15" s="41">
        <v>13</v>
      </c>
      <c r="K15" s="41">
        <v>2</v>
      </c>
      <c r="L15" s="43">
        <v>60184.5</v>
      </c>
      <c r="M15" s="43">
        <v>9074</v>
      </c>
      <c r="N15" s="39">
        <v>44519</v>
      </c>
      <c r="O15" s="38" t="s">
        <v>39</v>
      </c>
      <c r="P15" s="35"/>
      <c r="Q15" s="56"/>
      <c r="R15" s="56"/>
      <c r="S15" s="56"/>
      <c r="T15" s="56"/>
      <c r="U15" s="57"/>
      <c r="V15" s="57"/>
      <c r="W15" s="58"/>
      <c r="X15" s="34"/>
      <c r="Y15" s="58"/>
      <c r="Z15" s="57"/>
      <c r="AA15" s="7"/>
      <c r="AB15" s="34"/>
    </row>
    <row r="16" spans="1:28" ht="25.35" customHeight="1">
      <c r="A16" s="37">
        <v>4</v>
      </c>
      <c r="B16" s="37">
        <v>2</v>
      </c>
      <c r="C16" s="29" t="s">
        <v>237</v>
      </c>
      <c r="D16" s="43">
        <v>9679</v>
      </c>
      <c r="E16" s="41">
        <v>20212</v>
      </c>
      <c r="F16" s="47">
        <f>(D16-E16)/E16</f>
        <v>-0.52112606372452008</v>
      </c>
      <c r="G16" s="43">
        <v>1764</v>
      </c>
      <c r="H16" s="41" t="s">
        <v>36</v>
      </c>
      <c r="I16" s="41" t="s">
        <v>36</v>
      </c>
      <c r="J16" s="41">
        <v>11</v>
      </c>
      <c r="K16" s="41">
        <v>3</v>
      </c>
      <c r="L16" s="43">
        <v>60866</v>
      </c>
      <c r="M16" s="43">
        <v>11943</v>
      </c>
      <c r="N16" s="39">
        <v>44512</v>
      </c>
      <c r="O16" s="38" t="s">
        <v>65</v>
      </c>
      <c r="P16" s="35"/>
      <c r="Q16" s="56"/>
      <c r="R16" s="56"/>
      <c r="S16" s="56"/>
      <c r="T16" s="56"/>
      <c r="U16" s="57"/>
      <c r="V16" s="57"/>
      <c r="W16" s="58"/>
      <c r="X16" s="34"/>
      <c r="Y16" s="58"/>
      <c r="Z16" s="57"/>
      <c r="AA16" s="7"/>
      <c r="AB16" s="34"/>
    </row>
    <row r="17" spans="1:28" ht="25.35" customHeight="1">
      <c r="A17" s="37">
        <v>5</v>
      </c>
      <c r="B17" s="37">
        <v>3</v>
      </c>
      <c r="C17" s="29" t="s">
        <v>253</v>
      </c>
      <c r="D17" s="43">
        <v>6997.82</v>
      </c>
      <c r="E17" s="41">
        <v>15020.18</v>
      </c>
      <c r="F17" s="47">
        <f>(D17-E17)/E17</f>
        <v>-0.53410545013441924</v>
      </c>
      <c r="G17" s="43">
        <v>1024</v>
      </c>
      <c r="H17" s="41">
        <v>34</v>
      </c>
      <c r="I17" s="41">
        <f>G17/H17</f>
        <v>30.117647058823529</v>
      </c>
      <c r="J17" s="41">
        <v>8</v>
      </c>
      <c r="K17" s="41">
        <v>4</v>
      </c>
      <c r="L17" s="43">
        <v>161672</v>
      </c>
      <c r="M17" s="43">
        <v>23131</v>
      </c>
      <c r="N17" s="39">
        <v>44505</v>
      </c>
      <c r="O17" s="38" t="s">
        <v>41</v>
      </c>
      <c r="P17" s="35"/>
      <c r="Q17" s="56"/>
      <c r="R17" s="56"/>
      <c r="S17" s="56"/>
      <c r="T17" s="56"/>
      <c r="U17" s="57"/>
      <c r="V17" s="57"/>
      <c r="W17" s="58"/>
      <c r="X17" s="34"/>
      <c r="Y17" s="58"/>
      <c r="Z17" s="57"/>
      <c r="AA17" s="7"/>
      <c r="AB17" s="34"/>
    </row>
    <row r="18" spans="1:28" ht="25.35" customHeight="1">
      <c r="A18" s="37">
        <v>6</v>
      </c>
      <c r="B18" s="37" t="s">
        <v>34</v>
      </c>
      <c r="C18" s="29" t="s">
        <v>238</v>
      </c>
      <c r="D18" s="43">
        <v>5996</v>
      </c>
      <c r="E18" s="41" t="s">
        <v>36</v>
      </c>
      <c r="F18" s="41" t="s">
        <v>36</v>
      </c>
      <c r="G18" s="43">
        <v>915</v>
      </c>
      <c r="H18" s="41" t="s">
        <v>36</v>
      </c>
      <c r="I18" s="41" t="s">
        <v>36</v>
      </c>
      <c r="J18" s="41">
        <v>10</v>
      </c>
      <c r="K18" s="41">
        <v>1</v>
      </c>
      <c r="L18" s="43">
        <v>5996</v>
      </c>
      <c r="M18" s="43">
        <v>915</v>
      </c>
      <c r="N18" s="39">
        <v>44526</v>
      </c>
      <c r="O18" s="38" t="s">
        <v>65</v>
      </c>
      <c r="P18" s="35"/>
      <c r="Q18" s="56"/>
      <c r="R18" s="56"/>
      <c r="S18" s="56"/>
      <c r="T18" s="56"/>
      <c r="U18" s="57"/>
      <c r="V18" s="57"/>
      <c r="W18" s="58"/>
      <c r="X18" s="34"/>
      <c r="Y18" s="58"/>
      <c r="Z18" s="57"/>
      <c r="AA18" s="7"/>
      <c r="AB18" s="34"/>
    </row>
    <row r="19" spans="1:28" ht="25.35" customHeight="1">
      <c r="A19" s="37">
        <v>7</v>
      </c>
      <c r="B19" s="37">
        <v>4</v>
      </c>
      <c r="C19" s="29" t="s">
        <v>122</v>
      </c>
      <c r="D19" s="43">
        <v>4803.58</v>
      </c>
      <c r="E19" s="41">
        <v>11138.35</v>
      </c>
      <c r="F19" s="47">
        <f>(D19-E19)/E19</f>
        <v>-0.56873504603464609</v>
      </c>
      <c r="G19" s="43">
        <v>764</v>
      </c>
      <c r="H19" s="41">
        <v>49</v>
      </c>
      <c r="I19" s="41">
        <f>G19/H19</f>
        <v>15.591836734693878</v>
      </c>
      <c r="J19" s="41">
        <v>14</v>
      </c>
      <c r="K19" s="41">
        <v>2</v>
      </c>
      <c r="L19" s="43">
        <v>21797.79</v>
      </c>
      <c r="M19" s="43">
        <v>3760</v>
      </c>
      <c r="N19" s="39">
        <v>44519</v>
      </c>
      <c r="O19" s="38" t="s">
        <v>71</v>
      </c>
      <c r="P19" s="35"/>
      <c r="Q19" s="56"/>
      <c r="R19" s="56"/>
      <c r="S19" s="56"/>
      <c r="T19" s="56"/>
      <c r="U19" s="57"/>
      <c r="V19" s="57"/>
      <c r="W19" s="58"/>
      <c r="X19" s="34"/>
      <c r="Y19" s="58"/>
      <c r="Z19" s="57"/>
      <c r="AA19" s="7"/>
      <c r="AB19" s="34"/>
    </row>
    <row r="20" spans="1:28" ht="25.35" customHeight="1">
      <c r="A20" s="37">
        <v>8</v>
      </c>
      <c r="B20" s="37">
        <v>5</v>
      </c>
      <c r="C20" s="29" t="s">
        <v>256</v>
      </c>
      <c r="D20" s="43">
        <v>4672.38</v>
      </c>
      <c r="E20" s="41">
        <v>10170.280000000001</v>
      </c>
      <c r="F20" s="47">
        <f>(D20-E20)/E20</f>
        <v>-0.54058491998253733</v>
      </c>
      <c r="G20" s="43">
        <v>848</v>
      </c>
      <c r="H20" s="41">
        <v>40</v>
      </c>
      <c r="I20" s="41">
        <f>G20/H20</f>
        <v>21.2</v>
      </c>
      <c r="J20" s="41">
        <v>8</v>
      </c>
      <c r="K20" s="41">
        <v>8</v>
      </c>
      <c r="L20" s="43">
        <v>254516</v>
      </c>
      <c r="M20" s="43">
        <v>50622</v>
      </c>
      <c r="N20" s="39">
        <v>44477</v>
      </c>
      <c r="O20" s="38" t="s">
        <v>43</v>
      </c>
      <c r="P20" s="35"/>
      <c r="Q20" s="56"/>
      <c r="R20" s="56"/>
      <c r="S20" s="56"/>
      <c r="T20" s="56"/>
      <c r="U20" s="57"/>
      <c r="V20" s="57"/>
      <c r="W20" s="58"/>
      <c r="X20" s="34"/>
      <c r="Y20" s="58"/>
      <c r="Z20" s="57"/>
      <c r="AA20" s="7"/>
      <c r="AB20" s="34"/>
    </row>
    <row r="21" spans="1:28" ht="25.35" customHeight="1">
      <c r="A21" s="37">
        <v>9</v>
      </c>
      <c r="B21" s="37">
        <v>6</v>
      </c>
      <c r="C21" s="29" t="s">
        <v>247</v>
      </c>
      <c r="D21" s="43">
        <v>3992.29</v>
      </c>
      <c r="E21" s="41">
        <v>9844.02</v>
      </c>
      <c r="F21" s="47">
        <f>(D21-E21)/E21</f>
        <v>-0.59444515553605137</v>
      </c>
      <c r="G21" s="43">
        <v>764</v>
      </c>
      <c r="H21" s="41">
        <v>37</v>
      </c>
      <c r="I21" s="41">
        <f>G21/H21</f>
        <v>20.648648648648649</v>
      </c>
      <c r="J21" s="41">
        <v>9</v>
      </c>
      <c r="K21" s="41">
        <v>5</v>
      </c>
      <c r="L21" s="43">
        <v>94425</v>
      </c>
      <c r="M21" s="43">
        <v>19648</v>
      </c>
      <c r="N21" s="39">
        <v>44498</v>
      </c>
      <c r="O21" s="38" t="s">
        <v>41</v>
      </c>
      <c r="P21" s="35"/>
      <c r="Q21" s="56"/>
      <c r="R21" s="56"/>
      <c r="S21" s="56"/>
      <c r="T21" s="56"/>
      <c r="U21" s="57"/>
      <c r="V21" s="57"/>
      <c r="W21" s="58"/>
      <c r="X21" s="34"/>
      <c r="Y21" s="58"/>
      <c r="Z21" s="57"/>
      <c r="AA21" s="7"/>
      <c r="AB21" s="34"/>
    </row>
    <row r="22" spans="1:28" ht="25.35" customHeight="1">
      <c r="A22" s="37">
        <v>10</v>
      </c>
      <c r="B22" s="37">
        <v>7</v>
      </c>
      <c r="C22" s="29" t="s">
        <v>246</v>
      </c>
      <c r="D22" s="43">
        <v>3692.63</v>
      </c>
      <c r="E22" s="41">
        <v>8683.57</v>
      </c>
      <c r="F22" s="47">
        <f>(D22-E22)/E22</f>
        <v>-0.57475669569082755</v>
      </c>
      <c r="G22" s="43">
        <v>527</v>
      </c>
      <c r="H22" s="41">
        <v>16</v>
      </c>
      <c r="I22" s="41">
        <f>G22/H22</f>
        <v>32.9375</v>
      </c>
      <c r="J22" s="41">
        <v>4</v>
      </c>
      <c r="K22" s="41">
        <v>7</v>
      </c>
      <c r="L22" s="43">
        <v>337924.8</v>
      </c>
      <c r="M22" s="43">
        <v>49025</v>
      </c>
      <c r="N22" s="39">
        <v>44484</v>
      </c>
      <c r="O22" s="38" t="s">
        <v>39</v>
      </c>
      <c r="P22" s="35"/>
      <c r="Q22" s="56"/>
      <c r="R22" s="56"/>
      <c r="S22" s="56"/>
      <c r="T22" s="56"/>
      <c r="U22" s="57"/>
      <c r="V22" s="57"/>
      <c r="W22" s="58"/>
      <c r="X22" s="34"/>
      <c r="Y22" s="58"/>
      <c r="Z22" s="57"/>
      <c r="AA22" s="7"/>
      <c r="AB22" s="34"/>
    </row>
    <row r="23" spans="1:28" ht="25.35" customHeight="1">
      <c r="A23" s="14"/>
      <c r="B23" s="14"/>
      <c r="C23" s="28" t="s">
        <v>53</v>
      </c>
      <c r="D23" s="36">
        <f>SUM(D13:D22)</f>
        <v>240620.76</v>
      </c>
      <c r="E23" s="36">
        <v>131313.41</v>
      </c>
      <c r="F23" s="67">
        <f>(D23-E23)/E23</f>
        <v>0.83241574489612302</v>
      </c>
      <c r="G23" s="36">
        <f t="shared" ref="G23" si="0">SUM(G13:G22)</f>
        <v>37394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8" ht="25.35" customHeight="1">
      <c r="A25" s="37">
        <v>11</v>
      </c>
      <c r="B25" s="37">
        <v>8</v>
      </c>
      <c r="C25" s="29" t="s">
        <v>121</v>
      </c>
      <c r="D25" s="43">
        <v>3331.6</v>
      </c>
      <c r="E25" s="41">
        <v>8160.44</v>
      </c>
      <c r="F25" s="47">
        <f>(D25-E25)/E25</f>
        <v>-0.5917377004181148</v>
      </c>
      <c r="G25" s="43">
        <v>533</v>
      </c>
      <c r="H25" s="41">
        <v>17</v>
      </c>
      <c r="I25" s="41">
        <f t="shared" ref="I25:I33" si="1">G25/H25</f>
        <v>31.352941176470587</v>
      </c>
      <c r="J25" s="41">
        <v>8</v>
      </c>
      <c r="K25" s="41">
        <v>3</v>
      </c>
      <c r="L25" s="43">
        <v>35819</v>
      </c>
      <c r="M25" s="43">
        <v>5864</v>
      </c>
      <c r="N25" s="39">
        <v>44512</v>
      </c>
      <c r="O25" s="48" t="s">
        <v>50</v>
      </c>
      <c r="P25" s="35"/>
      <c r="Q25" s="56"/>
      <c r="R25" s="56"/>
      <c r="S25" s="56"/>
      <c r="T25" s="56"/>
      <c r="U25" s="57"/>
      <c r="V25" s="57"/>
      <c r="W25" s="58"/>
      <c r="X25" s="34"/>
      <c r="Y25" s="58"/>
      <c r="Z25" s="57"/>
      <c r="AA25" s="7"/>
      <c r="AB25" s="34"/>
    </row>
    <row r="26" spans="1:28" ht="25.35" customHeight="1">
      <c r="A26" s="37">
        <v>12</v>
      </c>
      <c r="B26" s="66">
        <v>12</v>
      </c>
      <c r="C26" s="29" t="s">
        <v>173</v>
      </c>
      <c r="D26" s="43">
        <v>2922.84</v>
      </c>
      <c r="E26" s="41">
        <v>4675.26</v>
      </c>
      <c r="F26" s="47">
        <f>(D26-E26)/E26</f>
        <v>-0.37482835179219981</v>
      </c>
      <c r="G26" s="43">
        <v>486</v>
      </c>
      <c r="H26" s="41">
        <v>16</v>
      </c>
      <c r="I26" s="41">
        <f t="shared" si="1"/>
        <v>30.375</v>
      </c>
      <c r="J26" s="41">
        <v>6</v>
      </c>
      <c r="K26" s="41">
        <v>11</v>
      </c>
      <c r="L26" s="43">
        <v>128764</v>
      </c>
      <c r="M26" s="43">
        <v>22504</v>
      </c>
      <c r="N26" s="39">
        <v>44456</v>
      </c>
      <c r="O26" s="38" t="s">
        <v>57</v>
      </c>
      <c r="P26" s="35"/>
      <c r="Q26" s="56"/>
      <c r="R26" s="56"/>
      <c r="S26" s="56"/>
      <c r="T26" s="56"/>
      <c r="U26" s="57"/>
      <c r="V26" s="57"/>
      <c r="W26" s="58"/>
      <c r="X26" s="34"/>
      <c r="Y26" s="58"/>
      <c r="Z26" s="57"/>
      <c r="AA26" s="7"/>
      <c r="AB26" s="34"/>
    </row>
    <row r="27" spans="1:28" ht="25.35" customHeight="1">
      <c r="A27" s="37">
        <v>13</v>
      </c>
      <c r="B27" s="37">
        <v>9</v>
      </c>
      <c r="C27" s="29" t="s">
        <v>212</v>
      </c>
      <c r="D27" s="43">
        <v>2522.33</v>
      </c>
      <c r="E27" s="41">
        <v>7362.82</v>
      </c>
      <c r="F27" s="47">
        <f>(D27-E27)/E27</f>
        <v>-0.65742337854246058</v>
      </c>
      <c r="G27" s="43">
        <v>350</v>
      </c>
      <c r="H27" s="41">
        <v>11</v>
      </c>
      <c r="I27" s="41">
        <f t="shared" si="1"/>
        <v>31.818181818181817</v>
      </c>
      <c r="J27" s="41">
        <v>5</v>
      </c>
      <c r="K27" s="41">
        <v>9</v>
      </c>
      <c r="L27" s="43">
        <v>410364</v>
      </c>
      <c r="M27" s="43">
        <v>60817</v>
      </c>
      <c r="N27" s="39">
        <v>44470</v>
      </c>
      <c r="O27" s="38" t="s">
        <v>43</v>
      </c>
      <c r="P27" s="35"/>
      <c r="Q27" s="56"/>
      <c r="R27" s="56"/>
      <c r="S27" s="56"/>
      <c r="T27" s="56"/>
      <c r="U27" s="57"/>
      <c r="V27" s="57"/>
      <c r="W27" s="58"/>
      <c r="X27" s="34"/>
      <c r="Y27" s="58"/>
      <c r="Z27" s="57"/>
    </row>
    <row r="28" spans="1:28" ht="25.35" customHeight="1">
      <c r="A28" s="37">
        <v>14</v>
      </c>
      <c r="B28" s="37" t="s">
        <v>34</v>
      </c>
      <c r="C28" s="29" t="s">
        <v>194</v>
      </c>
      <c r="D28" s="43">
        <v>2315.71</v>
      </c>
      <c r="E28" s="41" t="s">
        <v>36</v>
      </c>
      <c r="F28" s="41" t="s">
        <v>36</v>
      </c>
      <c r="G28" s="43">
        <v>440</v>
      </c>
      <c r="H28" s="41">
        <v>31</v>
      </c>
      <c r="I28" s="41">
        <f t="shared" si="1"/>
        <v>14.193548387096774</v>
      </c>
      <c r="J28" s="41">
        <v>12</v>
      </c>
      <c r="K28" s="41">
        <v>1</v>
      </c>
      <c r="L28" s="43">
        <v>2495.71</v>
      </c>
      <c r="M28" s="43">
        <v>488</v>
      </c>
      <c r="N28" s="39">
        <v>44526</v>
      </c>
      <c r="O28" s="38" t="s">
        <v>57</v>
      </c>
      <c r="P28" s="35"/>
      <c r="Q28" s="56"/>
      <c r="R28" s="56"/>
      <c r="S28" s="56"/>
      <c r="T28" s="56"/>
      <c r="U28" s="57"/>
      <c r="V28" s="57"/>
      <c r="W28" s="58"/>
      <c r="X28" s="34"/>
      <c r="Y28" s="58"/>
      <c r="Z28" s="57"/>
    </row>
    <row r="29" spans="1:28" ht="25.35" customHeight="1">
      <c r="A29" s="37">
        <v>15</v>
      </c>
      <c r="B29" s="37">
        <v>11</v>
      </c>
      <c r="C29" s="29" t="s">
        <v>265</v>
      </c>
      <c r="D29" s="43">
        <v>1977.63</v>
      </c>
      <c r="E29" s="41">
        <v>5280.88</v>
      </c>
      <c r="F29" s="47">
        <f>(D29-E29)/E29</f>
        <v>-0.62551127842329313</v>
      </c>
      <c r="G29" s="43">
        <v>373</v>
      </c>
      <c r="H29" s="41">
        <v>15</v>
      </c>
      <c r="I29" s="41">
        <f t="shared" si="1"/>
        <v>24.866666666666667</v>
      </c>
      <c r="J29" s="41">
        <v>6</v>
      </c>
      <c r="K29" s="41">
        <v>11</v>
      </c>
      <c r="L29" s="43">
        <v>240513</v>
      </c>
      <c r="M29" s="43">
        <v>49075</v>
      </c>
      <c r="N29" s="39">
        <v>44456</v>
      </c>
      <c r="O29" s="38" t="s">
        <v>43</v>
      </c>
      <c r="P29" s="35"/>
      <c r="Q29" s="56"/>
      <c r="R29" s="56"/>
      <c r="S29" s="56"/>
      <c r="T29" s="56"/>
      <c r="U29" s="57"/>
      <c r="V29" s="57"/>
      <c r="W29" s="58"/>
      <c r="X29" s="34"/>
      <c r="Y29" s="58"/>
      <c r="Z29" s="57"/>
    </row>
    <row r="30" spans="1:28" ht="25.35" customHeight="1">
      <c r="A30" s="37">
        <v>16</v>
      </c>
      <c r="B30" s="37">
        <v>13</v>
      </c>
      <c r="C30" s="29" t="s">
        <v>213</v>
      </c>
      <c r="D30" s="43">
        <v>1601.16</v>
      </c>
      <c r="E30" s="41">
        <v>4556.6000000000004</v>
      </c>
      <c r="F30" s="47">
        <f>(D30-E30)/E30</f>
        <v>-0.64860641706535582</v>
      </c>
      <c r="G30" s="43">
        <v>230</v>
      </c>
      <c r="H30" s="41">
        <v>8</v>
      </c>
      <c r="I30" s="41">
        <f t="shared" si="1"/>
        <v>28.75</v>
      </c>
      <c r="J30" s="41">
        <v>4</v>
      </c>
      <c r="K30" s="41">
        <v>11</v>
      </c>
      <c r="L30" s="43">
        <v>447579.9</v>
      </c>
      <c r="M30" s="43">
        <v>67021</v>
      </c>
      <c r="N30" s="39">
        <v>44456</v>
      </c>
      <c r="O30" s="38" t="s">
        <v>45</v>
      </c>
      <c r="P30" s="35"/>
      <c r="Q30" s="56"/>
      <c r="R30" s="56"/>
      <c r="S30" s="56"/>
      <c r="T30" s="56"/>
      <c r="U30" s="57"/>
      <c r="V30" s="57"/>
      <c r="W30" s="58"/>
      <c r="X30" s="34"/>
      <c r="Y30" s="58"/>
      <c r="Z30" s="57"/>
    </row>
    <row r="31" spans="1:28" ht="25.35" customHeight="1">
      <c r="A31" s="37">
        <v>17</v>
      </c>
      <c r="B31" s="37">
        <v>14</v>
      </c>
      <c r="C31" s="29" t="s">
        <v>240</v>
      </c>
      <c r="D31" s="43">
        <v>795.5</v>
      </c>
      <c r="E31" s="41">
        <v>4058.16</v>
      </c>
      <c r="F31" s="47">
        <f>(D31-E31)/E31</f>
        <v>-0.80397520058351568</v>
      </c>
      <c r="G31" s="43">
        <v>123</v>
      </c>
      <c r="H31" s="41">
        <v>5</v>
      </c>
      <c r="I31" s="41">
        <f t="shared" si="1"/>
        <v>24.6</v>
      </c>
      <c r="J31" s="41">
        <v>4</v>
      </c>
      <c r="K31" s="41">
        <v>3</v>
      </c>
      <c r="L31" s="43">
        <v>15544.16</v>
      </c>
      <c r="M31" s="43">
        <v>2439</v>
      </c>
      <c r="N31" s="39">
        <v>44512</v>
      </c>
      <c r="O31" s="38" t="s">
        <v>91</v>
      </c>
      <c r="P31" s="35"/>
      <c r="Q31" s="56"/>
      <c r="R31" s="56"/>
      <c r="S31" s="56"/>
      <c r="T31" s="56"/>
      <c r="U31" s="57"/>
      <c r="V31" s="57"/>
      <c r="W31" s="58"/>
      <c r="X31" s="34"/>
      <c r="Y31" s="58"/>
      <c r="Z31" s="57"/>
    </row>
    <row r="32" spans="1:28" ht="25.35" customHeight="1">
      <c r="A32" s="37">
        <v>18</v>
      </c>
      <c r="B32" s="61">
        <v>10</v>
      </c>
      <c r="C32" s="29" t="s">
        <v>272</v>
      </c>
      <c r="D32" s="43">
        <v>770.8</v>
      </c>
      <c r="E32" s="41">
        <v>5718.18</v>
      </c>
      <c r="F32" s="47">
        <f>(D32-E32)/E32</f>
        <v>-0.86520186492905082</v>
      </c>
      <c r="G32" s="43">
        <v>149</v>
      </c>
      <c r="H32" s="41">
        <v>17</v>
      </c>
      <c r="I32" s="41">
        <f t="shared" si="1"/>
        <v>8.764705882352942</v>
      </c>
      <c r="J32" s="41">
        <v>6</v>
      </c>
      <c r="K32" s="41">
        <v>4</v>
      </c>
      <c r="L32" s="43">
        <v>41393.29</v>
      </c>
      <c r="M32" s="43">
        <v>8714</v>
      </c>
      <c r="N32" s="39">
        <v>44505</v>
      </c>
      <c r="O32" s="38" t="s">
        <v>48</v>
      </c>
      <c r="P32" s="35"/>
      <c r="Q32" s="56"/>
      <c r="R32" s="56"/>
      <c r="S32" s="56"/>
      <c r="T32" s="56"/>
      <c r="U32" s="57"/>
      <c r="V32" s="57"/>
      <c r="W32" s="58"/>
      <c r="X32" s="34"/>
      <c r="Y32" s="58"/>
      <c r="Z32" s="57"/>
    </row>
    <row r="33" spans="1:26" ht="25.35" customHeight="1">
      <c r="A33" s="37">
        <v>19</v>
      </c>
      <c r="B33" s="44" t="s">
        <v>36</v>
      </c>
      <c r="C33" s="29" t="s">
        <v>273</v>
      </c>
      <c r="D33" s="43">
        <v>484</v>
      </c>
      <c r="E33" s="41" t="s">
        <v>36</v>
      </c>
      <c r="F33" s="41" t="s">
        <v>36</v>
      </c>
      <c r="G33" s="43">
        <v>250</v>
      </c>
      <c r="H33" s="41">
        <v>4</v>
      </c>
      <c r="I33" s="41">
        <f t="shared" si="1"/>
        <v>62.5</v>
      </c>
      <c r="J33" s="41">
        <v>1</v>
      </c>
      <c r="K33" s="41" t="s">
        <v>36</v>
      </c>
      <c r="L33" s="43">
        <v>12001.48</v>
      </c>
      <c r="M33" s="43">
        <v>2118</v>
      </c>
      <c r="N33" s="39">
        <v>44491</v>
      </c>
      <c r="O33" s="38" t="s">
        <v>68</v>
      </c>
      <c r="P33" s="35"/>
      <c r="Q33" s="56"/>
      <c r="R33" s="56"/>
      <c r="S33" s="56"/>
      <c r="T33" s="56"/>
      <c r="U33" s="57"/>
      <c r="V33" s="57"/>
      <c r="W33" s="58"/>
      <c r="X33" s="34"/>
      <c r="Y33" s="58"/>
      <c r="Z33" s="57"/>
    </row>
    <row r="34" spans="1:26" ht="25.35" customHeight="1">
      <c r="A34" s="37">
        <v>20</v>
      </c>
      <c r="B34" s="61">
        <v>16</v>
      </c>
      <c r="C34" s="29" t="s">
        <v>202</v>
      </c>
      <c r="D34" s="43">
        <v>386.48</v>
      </c>
      <c r="E34" s="41">
        <v>1051.1199999999999</v>
      </c>
      <c r="F34" s="47">
        <f>(D34-E34)/E34</f>
        <v>-0.63231600578430625</v>
      </c>
      <c r="G34" s="43">
        <v>71</v>
      </c>
      <c r="H34" s="41" t="s">
        <v>36</v>
      </c>
      <c r="I34" s="41" t="s">
        <v>36</v>
      </c>
      <c r="J34" s="41">
        <v>5</v>
      </c>
      <c r="K34" s="41">
        <v>2</v>
      </c>
      <c r="L34" s="43">
        <v>1835.48</v>
      </c>
      <c r="M34" s="43">
        <v>334</v>
      </c>
      <c r="N34" s="39">
        <v>44519</v>
      </c>
      <c r="O34" s="38" t="s">
        <v>81</v>
      </c>
      <c r="P34" s="35"/>
      <c r="Q34" s="56"/>
      <c r="R34" s="56"/>
      <c r="S34" s="56"/>
      <c r="T34" s="56"/>
      <c r="U34" s="57"/>
      <c r="V34" s="57"/>
      <c r="W34" s="58"/>
      <c r="X34" s="34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257728.81</v>
      </c>
      <c r="E35" s="36">
        <v>154619.33000000002</v>
      </c>
      <c r="F35" s="67">
        <f>(D35-E35)/E35</f>
        <v>0.66686021728331102</v>
      </c>
      <c r="G35" s="36">
        <f t="shared" ref="G35" si="2">SUM(G23:G34)</f>
        <v>40399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1">
        <v>21</v>
      </c>
      <c r="C37" s="42" t="s">
        <v>216</v>
      </c>
      <c r="D37" s="43">
        <v>238</v>
      </c>
      <c r="E37" s="43">
        <v>354</v>
      </c>
      <c r="F37" s="47">
        <f>(D37-E37)/E37</f>
        <v>-0.32768361581920902</v>
      </c>
      <c r="G37" s="43">
        <v>41</v>
      </c>
      <c r="H37" s="41" t="s">
        <v>36</v>
      </c>
      <c r="I37" s="41" t="s">
        <v>36</v>
      </c>
      <c r="J37" s="41">
        <v>1</v>
      </c>
      <c r="K37" s="41">
        <v>26</v>
      </c>
      <c r="L37" s="43">
        <v>16848</v>
      </c>
      <c r="M37" s="43">
        <v>3014</v>
      </c>
      <c r="N37" s="39">
        <v>44330</v>
      </c>
      <c r="O37" s="38" t="s">
        <v>81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</row>
    <row r="38" spans="1:26" ht="25.35" customHeight="1">
      <c r="A38" s="37">
        <v>22</v>
      </c>
      <c r="B38" s="44" t="s">
        <v>36</v>
      </c>
      <c r="C38" s="29" t="s">
        <v>201</v>
      </c>
      <c r="D38" s="43">
        <v>232</v>
      </c>
      <c r="E38" s="41" t="s">
        <v>36</v>
      </c>
      <c r="F38" s="41" t="s">
        <v>36</v>
      </c>
      <c r="G38" s="43">
        <v>34</v>
      </c>
      <c r="H38" s="41">
        <v>6</v>
      </c>
      <c r="I38" s="41">
        <f>G38/H38</f>
        <v>5.666666666666667</v>
      </c>
      <c r="J38" s="41">
        <v>2</v>
      </c>
      <c r="K38" s="41" t="s">
        <v>36</v>
      </c>
      <c r="L38" s="43">
        <v>2733.75</v>
      </c>
      <c r="M38" s="43">
        <v>476</v>
      </c>
      <c r="N38" s="39">
        <v>44498</v>
      </c>
      <c r="O38" s="38" t="s">
        <v>91</v>
      </c>
      <c r="P38" s="35"/>
      <c r="Q38" s="56"/>
      <c r="R38" s="56"/>
      <c r="S38" s="56"/>
      <c r="T38" s="56"/>
      <c r="U38" s="57"/>
      <c r="V38" s="57"/>
      <c r="W38" s="58"/>
      <c r="X38" s="34"/>
      <c r="Y38" s="58"/>
      <c r="Z38" s="57"/>
    </row>
    <row r="39" spans="1:26" ht="25.35" customHeight="1">
      <c r="A39" s="37">
        <v>23</v>
      </c>
      <c r="B39" s="61">
        <v>15</v>
      </c>
      <c r="C39" s="29" t="s">
        <v>157</v>
      </c>
      <c r="D39" s="43">
        <v>79.8</v>
      </c>
      <c r="E39" s="41">
        <v>1529.28</v>
      </c>
      <c r="F39" s="47">
        <f>(D39-E39)/E39</f>
        <v>-0.94781858129315755</v>
      </c>
      <c r="G39" s="43">
        <v>28</v>
      </c>
      <c r="H39" s="41">
        <v>6</v>
      </c>
      <c r="I39" s="41">
        <f>G39/H39</f>
        <v>4.666666666666667</v>
      </c>
      <c r="J39" s="41">
        <v>4</v>
      </c>
      <c r="K39" s="41">
        <v>3</v>
      </c>
      <c r="L39" s="43">
        <v>11700</v>
      </c>
      <c r="M39" s="43">
        <v>2669</v>
      </c>
      <c r="N39" s="39">
        <v>44512</v>
      </c>
      <c r="O39" s="38" t="s">
        <v>50</v>
      </c>
      <c r="P39" s="35"/>
      <c r="Q39" s="56"/>
      <c r="R39" s="56"/>
      <c r="S39" s="56"/>
      <c r="T39" s="56"/>
      <c r="U39" s="57"/>
      <c r="V39" s="57"/>
      <c r="W39" s="34"/>
      <c r="X39" s="58"/>
      <c r="Y39" s="58"/>
      <c r="Z39" s="57"/>
    </row>
    <row r="40" spans="1:26" ht="25.35" customHeight="1">
      <c r="A40" s="37">
        <v>24</v>
      </c>
      <c r="B40" s="41" t="s">
        <v>36</v>
      </c>
      <c r="C40" s="29" t="s">
        <v>274</v>
      </c>
      <c r="D40" s="43">
        <v>61</v>
      </c>
      <c r="E40" s="41" t="s">
        <v>36</v>
      </c>
      <c r="F40" s="41" t="s">
        <v>36</v>
      </c>
      <c r="G40" s="43">
        <v>8</v>
      </c>
      <c r="H40" s="41">
        <v>1</v>
      </c>
      <c r="I40" s="41">
        <f>G40/H40</f>
        <v>8</v>
      </c>
      <c r="J40" s="41">
        <v>1</v>
      </c>
      <c r="K40" s="41">
        <v>4</v>
      </c>
      <c r="L40" s="43">
        <v>585.74</v>
      </c>
      <c r="M40" s="43">
        <v>113</v>
      </c>
      <c r="N40" s="39">
        <v>44505</v>
      </c>
      <c r="O40" s="38" t="s">
        <v>275</v>
      </c>
      <c r="P40" s="35"/>
      <c r="Q40" s="56"/>
      <c r="R40" s="56"/>
      <c r="S40" s="56"/>
      <c r="T40" s="56"/>
      <c r="U40" s="57"/>
      <c r="V40" s="57"/>
      <c r="W40" s="58"/>
      <c r="X40" s="58"/>
      <c r="Y40" s="34"/>
      <c r="Z40" s="57"/>
    </row>
    <row r="41" spans="1:26" ht="25.35" customHeight="1">
      <c r="A41" s="37">
        <v>25</v>
      </c>
      <c r="B41" s="37">
        <v>17</v>
      </c>
      <c r="C41" s="29" t="s">
        <v>266</v>
      </c>
      <c r="D41" s="43">
        <v>31.5</v>
      </c>
      <c r="E41" s="41">
        <v>692.37</v>
      </c>
      <c r="F41" s="47">
        <f>(D41-E41)/E41</f>
        <v>-0.95450409463148311</v>
      </c>
      <c r="G41" s="43">
        <v>9</v>
      </c>
      <c r="H41" s="41">
        <v>2</v>
      </c>
      <c r="I41" s="41">
        <f>G41/H41</f>
        <v>4.5</v>
      </c>
      <c r="J41" s="41">
        <v>2</v>
      </c>
      <c r="K41" s="41">
        <v>2</v>
      </c>
      <c r="L41" s="43">
        <v>848.33</v>
      </c>
      <c r="M41" s="43">
        <v>170</v>
      </c>
      <c r="N41" s="39">
        <v>44519</v>
      </c>
      <c r="O41" s="38" t="s">
        <v>267</v>
      </c>
      <c r="P41" s="35"/>
      <c r="Q41" s="56"/>
      <c r="R41" s="56"/>
      <c r="S41" s="56"/>
      <c r="T41" s="56"/>
      <c r="U41" s="57"/>
      <c r="V41" s="57"/>
      <c r="W41" s="58"/>
      <c r="X41" s="34"/>
      <c r="Y41" s="58"/>
      <c r="Z41" s="57"/>
    </row>
    <row r="42" spans="1:26" ht="25.35" customHeight="1">
      <c r="A42" s="14"/>
      <c r="B42" s="14"/>
      <c r="C42" s="28" t="s">
        <v>276</v>
      </c>
      <c r="D42" s="36">
        <f>SUM(D35:D41)</f>
        <v>258371.11</v>
      </c>
      <c r="E42" s="36">
        <v>155265.77000000002</v>
      </c>
      <c r="F42" s="67">
        <f>(D42-E42)/E42</f>
        <v>0.66405711960852642</v>
      </c>
      <c r="G42" s="36">
        <f t="shared" ref="G42" si="3">SUM(G35:G41)</f>
        <v>40519</v>
      </c>
      <c r="H42" s="36"/>
      <c r="I42" s="16"/>
      <c r="J42" s="15"/>
      <c r="K42" s="17"/>
      <c r="L42" s="18"/>
      <c r="M42" s="22"/>
      <c r="N42" s="19"/>
      <c r="O42" s="48"/>
    </row>
    <row r="43" spans="1:26" ht="23.1" customHeight="1"/>
    <row r="44" spans="1:26" ht="17.25" customHeight="1"/>
    <row r="45" spans="1:26" ht="16.5" customHeight="1"/>
    <row r="58" spans="16:18">
      <c r="R58" s="35"/>
    </row>
    <row r="61" spans="16:18">
      <c r="P61" s="35"/>
    </row>
    <row r="65" ht="12" customHeight="1"/>
  </sheetData>
  <sortState xmlns:xlrd2="http://schemas.microsoft.com/office/spreadsheetml/2017/richdata2" ref="B13:O41">
    <sortCondition descending="1" ref="D13:D4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BCA-A352-46BD-846C-5DB3A6969D87}">
  <dimension ref="A1:AB62"/>
  <sheetViews>
    <sheetView zoomScale="60" zoomScaleNormal="60" workbookViewId="0">
      <selection activeCell="D39" sqref="D3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19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1" style="33" customWidth="1"/>
    <col min="25" max="25" width="12" style="33" bestFit="1" customWidth="1"/>
    <col min="26" max="26" width="14.88671875" style="33" customWidth="1"/>
    <col min="27" max="27" width="10.88671875" style="33" bestFit="1" customWidth="1"/>
    <col min="28" max="16384" width="8.88671875" style="33"/>
  </cols>
  <sheetData>
    <row r="1" spans="1:28" ht="19.5" customHeight="1">
      <c r="E1" s="2" t="s">
        <v>277</v>
      </c>
      <c r="F1" s="2"/>
      <c r="G1" s="2"/>
      <c r="H1" s="2"/>
      <c r="I1" s="2"/>
    </row>
    <row r="2" spans="1:28" ht="19.5" customHeight="1">
      <c r="E2" s="2" t="s">
        <v>278</v>
      </c>
      <c r="F2" s="2"/>
      <c r="G2" s="2"/>
      <c r="H2" s="2"/>
      <c r="I2" s="2"/>
      <c r="J2" s="2"/>
      <c r="K2" s="2"/>
    </row>
    <row r="4" spans="1:28" ht="15.75" customHeight="1" thickBot="1"/>
    <row r="5" spans="1:28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8">
      <c r="A6" s="132"/>
      <c r="B6" s="132"/>
      <c r="C6" s="129"/>
      <c r="D6" s="4" t="s">
        <v>270</v>
      </c>
      <c r="E6" s="4" t="s">
        <v>279</v>
      </c>
      <c r="F6" s="129"/>
      <c r="G6" s="4" t="s">
        <v>270</v>
      </c>
      <c r="H6" s="129"/>
      <c r="I6" s="129"/>
      <c r="J6" s="129"/>
      <c r="K6" s="129"/>
      <c r="L6" s="129"/>
      <c r="M6" s="129"/>
      <c r="N6" s="129"/>
      <c r="O6" s="129"/>
    </row>
    <row r="7" spans="1:28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8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8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8" ht="21.6">
      <c r="A10" s="132"/>
      <c r="B10" s="132"/>
      <c r="C10" s="129"/>
      <c r="D10" s="79" t="s">
        <v>271</v>
      </c>
      <c r="E10" s="79" t="s">
        <v>280</v>
      </c>
      <c r="F10" s="129"/>
      <c r="G10" s="79" t="s">
        <v>271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8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8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7"/>
      <c r="Z12" s="58"/>
    </row>
    <row r="13" spans="1:28" ht="25.35" customHeight="1">
      <c r="A13" s="37">
        <v>1</v>
      </c>
      <c r="B13" s="37" t="s">
        <v>34</v>
      </c>
      <c r="C13" s="29" t="s">
        <v>235</v>
      </c>
      <c r="D13" s="43">
        <v>35003.57</v>
      </c>
      <c r="E13" s="41" t="s">
        <v>36</v>
      </c>
      <c r="F13" s="41" t="s">
        <v>36</v>
      </c>
      <c r="G13" s="43">
        <v>5038</v>
      </c>
      <c r="H13" s="41">
        <v>109</v>
      </c>
      <c r="I13" s="41">
        <f>G13/H13</f>
        <v>46.220183486238533</v>
      </c>
      <c r="J13" s="41">
        <v>15</v>
      </c>
      <c r="K13" s="41">
        <v>1</v>
      </c>
      <c r="L13" s="43">
        <v>37373.68</v>
      </c>
      <c r="M13" s="43">
        <v>5365</v>
      </c>
      <c r="N13" s="39">
        <v>44519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34"/>
      <c r="Y13" s="57"/>
      <c r="Z13" s="58"/>
      <c r="AA13" s="7"/>
      <c r="AB13" s="34"/>
    </row>
    <row r="14" spans="1:28" ht="25.35" customHeight="1">
      <c r="A14" s="37">
        <v>2</v>
      </c>
      <c r="B14" s="37">
        <v>2</v>
      </c>
      <c r="C14" s="29" t="s">
        <v>237</v>
      </c>
      <c r="D14" s="43">
        <v>20212</v>
      </c>
      <c r="E14" s="41">
        <v>22486</v>
      </c>
      <c r="F14" s="47">
        <f>(D14-E14)/E14</f>
        <v>-0.10112959174597527</v>
      </c>
      <c r="G14" s="43">
        <v>3901</v>
      </c>
      <c r="H14" s="41" t="s">
        <v>36</v>
      </c>
      <c r="I14" s="41" t="s">
        <v>36</v>
      </c>
      <c r="J14" s="41">
        <v>16</v>
      </c>
      <c r="K14" s="41">
        <v>2</v>
      </c>
      <c r="L14" s="43">
        <v>48763</v>
      </c>
      <c r="M14" s="43">
        <v>9673</v>
      </c>
      <c r="N14" s="39">
        <v>44512</v>
      </c>
      <c r="O14" s="38" t="s">
        <v>65</v>
      </c>
      <c r="P14" s="35"/>
      <c r="Q14" s="56"/>
      <c r="R14" s="56"/>
      <c r="S14" s="56"/>
      <c r="T14" s="56"/>
      <c r="U14" s="57"/>
      <c r="V14" s="57"/>
      <c r="W14" s="58"/>
      <c r="X14" s="34"/>
      <c r="Y14" s="57"/>
      <c r="Z14" s="58"/>
      <c r="AA14" s="7"/>
      <c r="AB14" s="34"/>
    </row>
    <row r="15" spans="1:28" ht="25.35" customHeight="1">
      <c r="A15" s="37">
        <v>3</v>
      </c>
      <c r="B15" s="37">
        <v>1</v>
      </c>
      <c r="C15" s="29" t="s">
        <v>253</v>
      </c>
      <c r="D15" s="43">
        <v>15020.18</v>
      </c>
      <c r="E15" s="41">
        <v>32838</v>
      </c>
      <c r="F15" s="47">
        <f>(D15-E15)/E15</f>
        <v>-0.5425976003410683</v>
      </c>
      <c r="G15" s="43">
        <v>2305</v>
      </c>
      <c r="H15" s="41">
        <v>68</v>
      </c>
      <c r="I15" s="41">
        <f t="shared" ref="I15:I22" si="0">G15/H15</f>
        <v>33.897058823529413</v>
      </c>
      <c r="J15" s="41">
        <v>9</v>
      </c>
      <c r="K15" s="41">
        <v>3</v>
      </c>
      <c r="L15" s="43">
        <v>150477</v>
      </c>
      <c r="M15" s="43">
        <v>21397</v>
      </c>
      <c r="N15" s="39">
        <v>44505</v>
      </c>
      <c r="O15" s="38" t="s">
        <v>41</v>
      </c>
      <c r="P15" s="35"/>
      <c r="Q15" s="56"/>
      <c r="R15" s="56"/>
      <c r="S15" s="56"/>
      <c r="T15" s="56"/>
      <c r="U15" s="57"/>
      <c r="V15" s="57"/>
      <c r="W15" s="58"/>
      <c r="X15" s="34"/>
      <c r="Y15" s="57"/>
      <c r="Z15" s="58"/>
      <c r="AA15" s="7"/>
      <c r="AB15" s="34"/>
    </row>
    <row r="16" spans="1:28" ht="25.35" customHeight="1">
      <c r="A16" s="37">
        <v>4</v>
      </c>
      <c r="B16" s="37" t="s">
        <v>34</v>
      </c>
      <c r="C16" s="29" t="s">
        <v>122</v>
      </c>
      <c r="D16" s="43">
        <v>11138.35</v>
      </c>
      <c r="E16" s="41" t="s">
        <v>36</v>
      </c>
      <c r="F16" s="41" t="s">
        <v>36</v>
      </c>
      <c r="G16" s="43">
        <v>1883</v>
      </c>
      <c r="H16" s="41">
        <v>112</v>
      </c>
      <c r="I16" s="41">
        <f t="shared" si="0"/>
        <v>16.8125</v>
      </c>
      <c r="J16" s="41">
        <v>15</v>
      </c>
      <c r="K16" s="41">
        <v>1</v>
      </c>
      <c r="L16" s="43">
        <v>11138.35</v>
      </c>
      <c r="M16" s="43">
        <v>1883</v>
      </c>
      <c r="N16" s="39">
        <v>44519</v>
      </c>
      <c r="O16" s="38" t="s">
        <v>71</v>
      </c>
      <c r="P16" s="35"/>
      <c r="Q16" s="56"/>
      <c r="R16" s="56"/>
      <c r="S16" s="56"/>
      <c r="T16" s="56"/>
      <c r="U16" s="57"/>
      <c r="V16" s="57"/>
      <c r="W16" s="58"/>
      <c r="X16" s="34"/>
      <c r="Y16" s="57"/>
      <c r="Z16" s="58"/>
      <c r="AA16" s="7"/>
      <c r="AB16" s="34"/>
    </row>
    <row r="17" spans="1:28" ht="25.35" customHeight="1">
      <c r="A17" s="37">
        <v>5</v>
      </c>
      <c r="B17" s="37">
        <v>3</v>
      </c>
      <c r="C17" s="29" t="s">
        <v>256</v>
      </c>
      <c r="D17" s="43">
        <v>10170.280000000001</v>
      </c>
      <c r="E17" s="41">
        <v>14412.87</v>
      </c>
      <c r="F17" s="47">
        <f t="shared" ref="F17:F23" si="1">(D17-E17)/E17</f>
        <v>-0.29436122021498839</v>
      </c>
      <c r="G17" s="43">
        <v>1979</v>
      </c>
      <c r="H17" s="41">
        <v>54</v>
      </c>
      <c r="I17" s="41">
        <f t="shared" si="0"/>
        <v>36.648148148148145</v>
      </c>
      <c r="J17" s="41">
        <v>9</v>
      </c>
      <c r="K17" s="41">
        <v>7</v>
      </c>
      <c r="L17" s="43">
        <v>249085</v>
      </c>
      <c r="M17" s="43">
        <v>49604</v>
      </c>
      <c r="N17" s="39">
        <v>44477</v>
      </c>
      <c r="O17" s="38" t="s">
        <v>43</v>
      </c>
      <c r="P17" s="35"/>
      <c r="Q17" s="56"/>
      <c r="R17" s="56"/>
      <c r="S17" s="56"/>
      <c r="T17" s="56"/>
      <c r="U17" s="57"/>
      <c r="V17" s="57"/>
      <c r="W17" s="58"/>
      <c r="X17" s="34"/>
      <c r="Y17" s="57"/>
      <c r="Z17" s="58"/>
      <c r="AA17" s="7"/>
      <c r="AB17" s="34"/>
    </row>
    <row r="18" spans="1:28" ht="25.35" customHeight="1">
      <c r="A18" s="37">
        <v>6</v>
      </c>
      <c r="B18" s="37">
        <v>5</v>
      </c>
      <c r="C18" s="29" t="s">
        <v>247</v>
      </c>
      <c r="D18" s="43">
        <v>9844.02</v>
      </c>
      <c r="E18" s="41">
        <v>12577.77</v>
      </c>
      <c r="F18" s="47">
        <f t="shared" si="1"/>
        <v>-0.21734774924330783</v>
      </c>
      <c r="G18" s="43">
        <v>1984</v>
      </c>
      <c r="H18" s="41">
        <v>50</v>
      </c>
      <c r="I18" s="41">
        <f t="shared" si="0"/>
        <v>39.68</v>
      </c>
      <c r="J18" s="41">
        <v>10</v>
      </c>
      <c r="K18" s="41">
        <v>4</v>
      </c>
      <c r="L18" s="43">
        <v>89368</v>
      </c>
      <c r="M18" s="43">
        <v>18632</v>
      </c>
      <c r="N18" s="39">
        <v>44498</v>
      </c>
      <c r="O18" s="38" t="s">
        <v>41</v>
      </c>
      <c r="P18" s="35"/>
      <c r="Q18" s="56"/>
      <c r="R18" s="56"/>
      <c r="S18" s="56"/>
      <c r="T18" s="56"/>
      <c r="U18" s="57"/>
      <c r="V18" s="57"/>
      <c r="W18" s="58"/>
      <c r="X18" s="34"/>
      <c r="Y18" s="57"/>
      <c r="Z18" s="58"/>
      <c r="AA18" s="7"/>
      <c r="AB18" s="34"/>
    </row>
    <row r="19" spans="1:28" ht="25.35" customHeight="1">
      <c r="A19" s="37">
        <v>7</v>
      </c>
      <c r="B19" s="37">
        <v>7</v>
      </c>
      <c r="C19" s="29" t="s">
        <v>246</v>
      </c>
      <c r="D19" s="43">
        <v>8683.57</v>
      </c>
      <c r="E19" s="41">
        <v>10812.73</v>
      </c>
      <c r="F19" s="47">
        <f t="shared" si="1"/>
        <v>-0.19691234313628472</v>
      </c>
      <c r="G19" s="43">
        <v>1325</v>
      </c>
      <c r="H19" s="41">
        <v>30</v>
      </c>
      <c r="I19" s="41">
        <f t="shared" si="0"/>
        <v>44.166666666666664</v>
      </c>
      <c r="J19" s="41">
        <v>7</v>
      </c>
      <c r="K19" s="41">
        <v>6</v>
      </c>
      <c r="L19" s="43">
        <v>331273.46999999997</v>
      </c>
      <c r="M19" s="43">
        <v>48037</v>
      </c>
      <c r="N19" s="39">
        <v>44484</v>
      </c>
      <c r="O19" s="48" t="s">
        <v>39</v>
      </c>
      <c r="P19" s="35"/>
      <c r="Q19" s="56"/>
      <c r="R19" s="56"/>
      <c r="S19" s="56"/>
      <c r="T19" s="56"/>
      <c r="U19" s="57"/>
      <c r="V19" s="57"/>
      <c r="W19" s="58"/>
      <c r="X19" s="34"/>
      <c r="Y19" s="57"/>
      <c r="Z19" s="58"/>
      <c r="AA19" s="7"/>
      <c r="AB19" s="34"/>
    </row>
    <row r="20" spans="1:28" ht="25.35" customHeight="1">
      <c r="A20" s="37">
        <v>8</v>
      </c>
      <c r="B20" s="37">
        <v>4</v>
      </c>
      <c r="C20" s="29" t="s">
        <v>121</v>
      </c>
      <c r="D20" s="43">
        <v>8160.44</v>
      </c>
      <c r="E20" s="41">
        <v>13335.04</v>
      </c>
      <c r="F20" s="47">
        <f t="shared" si="1"/>
        <v>-0.38804533019773474</v>
      </c>
      <c r="G20" s="43">
        <v>1301</v>
      </c>
      <c r="H20" s="41">
        <v>43</v>
      </c>
      <c r="I20" s="41">
        <f t="shared" si="0"/>
        <v>30.255813953488371</v>
      </c>
      <c r="J20" s="41">
        <v>10</v>
      </c>
      <c r="K20" s="41">
        <v>2</v>
      </c>
      <c r="L20" s="43">
        <v>29175</v>
      </c>
      <c r="M20" s="43">
        <v>4756</v>
      </c>
      <c r="N20" s="39">
        <v>44512</v>
      </c>
      <c r="O20" s="38" t="s">
        <v>50</v>
      </c>
      <c r="P20" s="35"/>
      <c r="Q20" s="56"/>
      <c r="R20" s="56"/>
      <c r="S20" s="56"/>
      <c r="T20" s="56"/>
      <c r="U20" s="57"/>
      <c r="V20" s="57"/>
      <c r="W20" s="58"/>
      <c r="X20" s="34"/>
      <c r="Y20" s="57"/>
      <c r="Z20" s="58"/>
      <c r="AA20" s="7"/>
      <c r="AB20" s="34"/>
    </row>
    <row r="21" spans="1:28" ht="25.35" customHeight="1">
      <c r="A21" s="37">
        <v>9</v>
      </c>
      <c r="B21" s="37">
        <v>6</v>
      </c>
      <c r="C21" s="29" t="s">
        <v>212</v>
      </c>
      <c r="D21" s="43">
        <v>7362.82</v>
      </c>
      <c r="E21" s="41">
        <v>12149.66</v>
      </c>
      <c r="F21" s="47">
        <f t="shared" si="1"/>
        <v>-0.39398962604714866</v>
      </c>
      <c r="G21" s="43">
        <v>1087</v>
      </c>
      <c r="H21" s="41">
        <v>27</v>
      </c>
      <c r="I21" s="41">
        <f t="shared" si="0"/>
        <v>40.25925925925926</v>
      </c>
      <c r="J21" s="41">
        <v>8</v>
      </c>
      <c r="K21" s="41">
        <v>8</v>
      </c>
      <c r="L21" s="43">
        <v>405464</v>
      </c>
      <c r="M21" s="43">
        <v>60070</v>
      </c>
      <c r="N21" s="39">
        <v>44470</v>
      </c>
      <c r="O21" s="38" t="s">
        <v>43</v>
      </c>
      <c r="P21" s="35"/>
      <c r="Q21" s="56"/>
      <c r="R21" s="56"/>
      <c r="S21" s="56"/>
      <c r="T21" s="56"/>
      <c r="U21" s="57"/>
      <c r="V21" s="57"/>
      <c r="W21" s="58"/>
      <c r="X21" s="34"/>
      <c r="Y21" s="57"/>
      <c r="Z21" s="58"/>
    </row>
    <row r="22" spans="1:28" ht="25.35" customHeight="1">
      <c r="A22" s="37">
        <v>10</v>
      </c>
      <c r="B22" s="37">
        <v>8</v>
      </c>
      <c r="C22" s="29" t="s">
        <v>272</v>
      </c>
      <c r="D22" s="43">
        <v>5718.18</v>
      </c>
      <c r="E22" s="41">
        <v>9447.02</v>
      </c>
      <c r="F22" s="47">
        <f t="shared" si="1"/>
        <v>-0.3947107130079115</v>
      </c>
      <c r="G22" s="43">
        <v>1175</v>
      </c>
      <c r="H22" s="41">
        <v>41</v>
      </c>
      <c r="I22" s="41">
        <f t="shared" si="0"/>
        <v>28.658536585365855</v>
      </c>
      <c r="J22" s="41">
        <v>11</v>
      </c>
      <c r="K22" s="41">
        <v>3</v>
      </c>
      <c r="L22" s="43">
        <v>39992.769999999997</v>
      </c>
      <c r="M22" s="43">
        <v>8418</v>
      </c>
      <c r="N22" s="39">
        <v>44505</v>
      </c>
      <c r="O22" s="38" t="s">
        <v>48</v>
      </c>
      <c r="P22" s="35"/>
      <c r="Q22" s="56"/>
      <c r="R22" s="56"/>
      <c r="S22" s="56"/>
      <c r="T22" s="56"/>
      <c r="U22" s="57"/>
      <c r="V22" s="57"/>
      <c r="W22" s="58"/>
      <c r="X22" s="34"/>
      <c r="Y22" s="57"/>
      <c r="Z22" s="58"/>
    </row>
    <row r="23" spans="1:28" ht="25.35" customHeight="1">
      <c r="A23" s="14"/>
      <c r="B23" s="14"/>
      <c r="C23" s="28" t="s">
        <v>53</v>
      </c>
      <c r="D23" s="36">
        <f>SUM(D13:D22)</f>
        <v>131313.41</v>
      </c>
      <c r="E23" s="36">
        <v>140489.17000000001</v>
      </c>
      <c r="F23" s="67">
        <f t="shared" si="1"/>
        <v>-6.5312934797749952E-2</v>
      </c>
      <c r="G23" s="36">
        <f t="shared" ref="G23" si="2">SUM(G13:G22)</f>
        <v>21978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8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8" ht="25.35" customHeight="1">
      <c r="A25" s="37">
        <v>11</v>
      </c>
      <c r="B25" s="37">
        <v>11</v>
      </c>
      <c r="C25" s="29" t="s">
        <v>265</v>
      </c>
      <c r="D25" s="43">
        <v>5280.88</v>
      </c>
      <c r="E25" s="41">
        <v>6145.12</v>
      </c>
      <c r="F25" s="47">
        <f>(D25-E25)/E25</f>
        <v>-0.140638425287057</v>
      </c>
      <c r="G25" s="43">
        <v>1082</v>
      </c>
      <c r="H25" s="41">
        <v>25</v>
      </c>
      <c r="I25" s="41">
        <f>G25/H25</f>
        <v>43.28</v>
      </c>
      <c r="J25" s="41">
        <v>9</v>
      </c>
      <c r="K25" s="41">
        <v>10</v>
      </c>
      <c r="L25" s="43">
        <v>238208</v>
      </c>
      <c r="M25" s="43">
        <v>48631</v>
      </c>
      <c r="N25" s="39">
        <v>44456</v>
      </c>
      <c r="O25" s="38" t="s">
        <v>43</v>
      </c>
      <c r="P25" s="35"/>
      <c r="Q25" s="56"/>
      <c r="R25" s="56"/>
      <c r="S25" s="56"/>
      <c r="T25" s="56"/>
      <c r="U25" s="57"/>
      <c r="V25" s="57"/>
      <c r="W25" s="58"/>
      <c r="X25" s="34"/>
      <c r="Y25" s="57"/>
      <c r="Z25" s="58"/>
    </row>
    <row r="26" spans="1:28" ht="25.35" customHeight="1">
      <c r="A26" s="37">
        <v>12</v>
      </c>
      <c r="B26" s="66">
        <v>9</v>
      </c>
      <c r="C26" s="29" t="s">
        <v>173</v>
      </c>
      <c r="D26" s="43">
        <v>4675.26</v>
      </c>
      <c r="E26" s="41">
        <v>6282.94</v>
      </c>
      <c r="F26" s="47">
        <f>(D26-E26)/E26</f>
        <v>-0.25588020894676688</v>
      </c>
      <c r="G26" s="43">
        <v>768</v>
      </c>
      <c r="H26" s="41">
        <v>19</v>
      </c>
      <c r="I26" s="41">
        <f>G26/H26</f>
        <v>40.421052631578945</v>
      </c>
      <c r="J26" s="41">
        <v>6</v>
      </c>
      <c r="K26" s="41">
        <v>10</v>
      </c>
      <c r="L26" s="43">
        <v>122906</v>
      </c>
      <c r="M26" s="43">
        <v>21825</v>
      </c>
      <c r="N26" s="39">
        <v>44456</v>
      </c>
      <c r="O26" s="38" t="s">
        <v>57</v>
      </c>
      <c r="P26" s="35"/>
      <c r="Q26" s="56"/>
      <c r="R26" s="56"/>
      <c r="S26" s="56"/>
      <c r="T26" s="56"/>
      <c r="U26" s="57"/>
      <c r="V26" s="57"/>
      <c r="W26" s="58"/>
      <c r="X26" s="34"/>
      <c r="Y26" s="57"/>
      <c r="Z26" s="58"/>
    </row>
    <row r="27" spans="1:28" ht="25.35" customHeight="1">
      <c r="A27" s="37">
        <v>13</v>
      </c>
      <c r="B27" s="37">
        <v>10</v>
      </c>
      <c r="C27" s="29" t="s">
        <v>213</v>
      </c>
      <c r="D27" s="43">
        <v>4556.6000000000004</v>
      </c>
      <c r="E27" s="41">
        <v>6147.14</v>
      </c>
      <c r="F27" s="47">
        <f>(D27-E27)/E27</f>
        <v>-0.25874471705541113</v>
      </c>
      <c r="G27" s="43">
        <v>674</v>
      </c>
      <c r="H27" s="41">
        <v>18</v>
      </c>
      <c r="I27" s="41">
        <f>G27/H27</f>
        <v>37.444444444444443</v>
      </c>
      <c r="J27" s="41">
        <v>6</v>
      </c>
      <c r="K27" s="41">
        <v>10</v>
      </c>
      <c r="L27" s="43">
        <v>444395.33</v>
      </c>
      <c r="M27" s="43">
        <v>66527</v>
      </c>
      <c r="N27" s="39">
        <v>44456</v>
      </c>
      <c r="O27" s="38" t="s">
        <v>45</v>
      </c>
      <c r="P27" s="35"/>
      <c r="Q27" s="56"/>
      <c r="R27" s="56"/>
      <c r="S27" s="56"/>
      <c r="T27" s="56"/>
      <c r="U27" s="57"/>
      <c r="V27" s="57"/>
      <c r="W27" s="58"/>
      <c r="X27" s="34"/>
      <c r="Y27" s="57"/>
      <c r="Z27" s="58"/>
    </row>
    <row r="28" spans="1:28" ht="25.35" customHeight="1">
      <c r="A28" s="37">
        <v>14</v>
      </c>
      <c r="B28" s="37">
        <v>12</v>
      </c>
      <c r="C28" s="29" t="s">
        <v>240</v>
      </c>
      <c r="D28" s="43">
        <v>4058.16</v>
      </c>
      <c r="E28" s="41">
        <v>5593.7</v>
      </c>
      <c r="F28" s="47">
        <f>(D28-E28)/E28</f>
        <v>-0.27451239787618215</v>
      </c>
      <c r="G28" s="43">
        <v>603</v>
      </c>
      <c r="H28" s="41">
        <v>21</v>
      </c>
      <c r="I28" s="41">
        <f>G28/H28</f>
        <v>28.714285714285715</v>
      </c>
      <c r="J28" s="41">
        <v>9</v>
      </c>
      <c r="K28" s="41">
        <v>2</v>
      </c>
      <c r="L28" s="43">
        <v>13483.66</v>
      </c>
      <c r="M28" s="43">
        <v>2101</v>
      </c>
      <c r="N28" s="39">
        <v>44512</v>
      </c>
      <c r="O28" s="38" t="s">
        <v>91</v>
      </c>
      <c r="P28" s="35"/>
      <c r="Q28" s="56"/>
      <c r="R28" s="56"/>
      <c r="S28" s="56"/>
      <c r="T28" s="56"/>
      <c r="U28" s="57"/>
      <c r="V28" s="57"/>
      <c r="W28" s="58"/>
      <c r="X28" s="34"/>
      <c r="Y28" s="57"/>
      <c r="Z28" s="58"/>
    </row>
    <row r="29" spans="1:28" ht="25.35" customHeight="1">
      <c r="A29" s="37">
        <v>15</v>
      </c>
      <c r="B29" s="61">
        <v>13</v>
      </c>
      <c r="C29" s="29" t="s">
        <v>157</v>
      </c>
      <c r="D29" s="43">
        <v>1529.28</v>
      </c>
      <c r="E29" s="41">
        <v>3704.16</v>
      </c>
      <c r="F29" s="47">
        <f>(D29-E29)/E29</f>
        <v>-0.58714526370351183</v>
      </c>
      <c r="G29" s="43">
        <v>361</v>
      </c>
      <c r="H29" s="41">
        <v>20</v>
      </c>
      <c r="I29" s="41">
        <f>G29/H29</f>
        <v>18.05</v>
      </c>
      <c r="J29" s="41">
        <v>11</v>
      </c>
      <c r="K29" s="41">
        <v>2</v>
      </c>
      <c r="L29" s="43">
        <v>8482</v>
      </c>
      <c r="M29" s="43">
        <v>1900</v>
      </c>
      <c r="N29" s="39">
        <v>44512</v>
      </c>
      <c r="O29" s="38" t="s">
        <v>50</v>
      </c>
      <c r="P29" s="35"/>
      <c r="Q29" s="56"/>
      <c r="R29" s="56"/>
      <c r="S29" s="56"/>
      <c r="T29" s="56"/>
      <c r="U29" s="57"/>
      <c r="V29" s="57"/>
      <c r="W29" s="34"/>
      <c r="X29" s="58"/>
      <c r="Y29" s="57"/>
      <c r="Z29" s="58"/>
    </row>
    <row r="30" spans="1:28" ht="25.35" customHeight="1">
      <c r="A30" s="37">
        <v>16</v>
      </c>
      <c r="B30" s="37" t="s">
        <v>34</v>
      </c>
      <c r="C30" s="29" t="s">
        <v>202</v>
      </c>
      <c r="D30" s="43">
        <v>1051.1199999999999</v>
      </c>
      <c r="E30" s="41" t="s">
        <v>36</v>
      </c>
      <c r="F30" s="41" t="s">
        <v>36</v>
      </c>
      <c r="G30" s="43">
        <v>186</v>
      </c>
      <c r="H30" s="41" t="s">
        <v>36</v>
      </c>
      <c r="I30" s="41" t="s">
        <v>36</v>
      </c>
      <c r="J30" s="41">
        <v>7</v>
      </c>
      <c r="K30" s="41">
        <v>1</v>
      </c>
      <c r="L30" s="43">
        <v>1051.1199999999999</v>
      </c>
      <c r="M30" s="43">
        <v>186</v>
      </c>
      <c r="N30" s="39">
        <v>44519</v>
      </c>
      <c r="O30" s="38" t="s">
        <v>81</v>
      </c>
      <c r="P30" s="35"/>
      <c r="Q30" s="56"/>
      <c r="R30" s="56"/>
      <c r="S30" s="56"/>
      <c r="T30" s="56"/>
      <c r="U30" s="57"/>
      <c r="V30" s="57"/>
      <c r="W30" s="58"/>
      <c r="X30" s="34"/>
      <c r="Y30" s="57"/>
      <c r="Z30" s="58"/>
    </row>
    <row r="31" spans="1:28" ht="25.35" customHeight="1">
      <c r="A31" s="37">
        <v>17</v>
      </c>
      <c r="B31" s="61" t="s">
        <v>34</v>
      </c>
      <c r="C31" s="29" t="s">
        <v>266</v>
      </c>
      <c r="D31" s="43">
        <v>692.37</v>
      </c>
      <c r="E31" s="41" t="s">
        <v>36</v>
      </c>
      <c r="F31" s="41" t="s">
        <v>36</v>
      </c>
      <c r="G31" s="43">
        <v>126</v>
      </c>
      <c r="H31" s="41">
        <v>9</v>
      </c>
      <c r="I31" s="41">
        <f>G31/H31</f>
        <v>14</v>
      </c>
      <c r="J31" s="41">
        <v>6</v>
      </c>
      <c r="K31" s="41">
        <v>1</v>
      </c>
      <c r="L31" s="43">
        <v>692.37</v>
      </c>
      <c r="M31" s="43">
        <v>126</v>
      </c>
      <c r="N31" s="39">
        <v>44519</v>
      </c>
      <c r="O31" s="38" t="s">
        <v>267</v>
      </c>
      <c r="P31" s="35"/>
      <c r="Q31" s="56"/>
      <c r="R31" s="56"/>
      <c r="S31" s="56"/>
      <c r="T31" s="56"/>
      <c r="U31" s="57"/>
      <c r="V31" s="57"/>
      <c r="W31" s="58"/>
      <c r="X31" s="58"/>
      <c r="Y31" s="57"/>
      <c r="Z31" s="34"/>
    </row>
    <row r="32" spans="1:28" ht="25.35" customHeight="1">
      <c r="A32" s="37">
        <v>18</v>
      </c>
      <c r="B32" s="61">
        <v>16</v>
      </c>
      <c r="C32" s="29" t="s">
        <v>281</v>
      </c>
      <c r="D32" s="43">
        <v>690.35</v>
      </c>
      <c r="E32" s="41">
        <v>1651.56</v>
      </c>
      <c r="F32" s="47">
        <f>(D32-E32)/E32</f>
        <v>-0.58200125941534064</v>
      </c>
      <c r="G32" s="43">
        <v>108</v>
      </c>
      <c r="H32" s="41">
        <v>5</v>
      </c>
      <c r="I32" s="41">
        <f>G32/H32</f>
        <v>21.6</v>
      </c>
      <c r="J32" s="41">
        <v>3</v>
      </c>
      <c r="K32" s="41">
        <v>5</v>
      </c>
      <c r="L32" s="43">
        <v>37437</v>
      </c>
      <c r="M32" s="43">
        <v>5991</v>
      </c>
      <c r="N32" s="39">
        <v>44491</v>
      </c>
      <c r="O32" s="48" t="s">
        <v>50</v>
      </c>
      <c r="P32" s="35"/>
      <c r="R32" s="40"/>
      <c r="T32" s="35"/>
      <c r="U32" s="34"/>
      <c r="V32" s="34"/>
      <c r="W32" s="34"/>
      <c r="X32" s="35"/>
      <c r="Y32" s="34"/>
      <c r="Z32" s="34"/>
    </row>
    <row r="33" spans="1:26" ht="25.35" customHeight="1">
      <c r="A33" s="37">
        <v>19</v>
      </c>
      <c r="B33" s="37" t="s">
        <v>34</v>
      </c>
      <c r="C33" s="29" t="s">
        <v>282</v>
      </c>
      <c r="D33" s="43">
        <v>404</v>
      </c>
      <c r="E33" s="41" t="s">
        <v>36</v>
      </c>
      <c r="F33" s="41" t="s">
        <v>36</v>
      </c>
      <c r="G33" s="43">
        <v>57</v>
      </c>
      <c r="H33" s="41" t="s">
        <v>36</v>
      </c>
      <c r="I33" s="41" t="s">
        <v>36</v>
      </c>
      <c r="J33" s="41" t="s">
        <v>36</v>
      </c>
      <c r="K33" s="41">
        <v>1</v>
      </c>
      <c r="L33" s="43">
        <v>404</v>
      </c>
      <c r="M33" s="43">
        <v>57</v>
      </c>
      <c r="N33" s="39">
        <v>44519</v>
      </c>
      <c r="O33" s="38" t="s">
        <v>108</v>
      </c>
      <c r="P33" s="35"/>
      <c r="Q33" s="56"/>
      <c r="R33" s="56"/>
      <c r="S33" s="56"/>
      <c r="T33" s="56"/>
      <c r="U33" s="57"/>
      <c r="V33" s="57"/>
      <c r="W33" s="58"/>
      <c r="X33" s="34"/>
      <c r="Y33" s="57"/>
      <c r="Z33" s="58"/>
    </row>
    <row r="34" spans="1:26" ht="25.35" customHeight="1">
      <c r="A34" s="37">
        <v>20</v>
      </c>
      <c r="B34" s="66">
        <v>22</v>
      </c>
      <c r="C34" s="29" t="s">
        <v>283</v>
      </c>
      <c r="D34" s="43">
        <v>367.9</v>
      </c>
      <c r="E34" s="41">
        <v>35.5</v>
      </c>
      <c r="F34" s="47">
        <f>(D34-E34)/E34</f>
        <v>9.3633802816901408</v>
      </c>
      <c r="G34" s="43">
        <v>115</v>
      </c>
      <c r="H34" s="41">
        <v>3</v>
      </c>
      <c r="I34" s="41">
        <f>G34/H34</f>
        <v>38.333333333333336</v>
      </c>
      <c r="J34" s="41">
        <v>1</v>
      </c>
      <c r="K34" s="41" t="s">
        <v>36</v>
      </c>
      <c r="L34" s="43">
        <v>25403.26</v>
      </c>
      <c r="M34" s="43">
        <v>5734</v>
      </c>
      <c r="N34" s="39">
        <v>44442</v>
      </c>
      <c r="O34" s="38" t="s">
        <v>129</v>
      </c>
      <c r="P34" s="35"/>
      <c r="Q34" s="56"/>
      <c r="R34" s="56"/>
      <c r="S34" s="56"/>
      <c r="T34" s="56"/>
      <c r="U34" s="57"/>
      <c r="V34" s="57"/>
      <c r="W34" s="34"/>
      <c r="X34" s="58"/>
      <c r="Y34" s="57"/>
      <c r="Z34" s="58"/>
    </row>
    <row r="35" spans="1:26" ht="25.35" customHeight="1">
      <c r="A35" s="14"/>
      <c r="B35" s="14"/>
      <c r="C35" s="28" t="s">
        <v>69</v>
      </c>
      <c r="D35" s="36">
        <f>SUM(D23:D34)</f>
        <v>154619.33000000002</v>
      </c>
      <c r="E35" s="36">
        <v>163067.26000000004</v>
      </c>
      <c r="F35" s="67">
        <f>(D35-E35)/E35</f>
        <v>-5.1806414114028899E-2</v>
      </c>
      <c r="G35" s="36">
        <f t="shared" ref="G35" si="3">SUM(G23:G34)</f>
        <v>26058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18</v>
      </c>
      <c r="C37" s="42" t="s">
        <v>216</v>
      </c>
      <c r="D37" s="43">
        <v>354</v>
      </c>
      <c r="E37" s="43">
        <v>303</v>
      </c>
      <c r="F37" s="47">
        <f>(D37-E37)/E37</f>
        <v>0.16831683168316833</v>
      </c>
      <c r="G37" s="43">
        <v>64</v>
      </c>
      <c r="H37" s="41" t="s">
        <v>36</v>
      </c>
      <c r="I37" s="41" t="s">
        <v>36</v>
      </c>
      <c r="J37" s="41">
        <v>1</v>
      </c>
      <c r="K37" s="41">
        <v>25</v>
      </c>
      <c r="L37" s="43">
        <v>16534</v>
      </c>
      <c r="M37" s="43">
        <v>2958</v>
      </c>
      <c r="N37" s="39">
        <v>44330</v>
      </c>
      <c r="O37" s="38" t="s">
        <v>81</v>
      </c>
      <c r="P37" s="35"/>
      <c r="Q37" s="56"/>
      <c r="R37" s="56"/>
      <c r="S37" s="56"/>
      <c r="T37" s="56"/>
      <c r="U37" s="57"/>
      <c r="V37" s="57"/>
      <c r="W37" s="58"/>
      <c r="X37" s="34"/>
      <c r="Y37" s="57"/>
      <c r="Z37" s="58"/>
    </row>
    <row r="38" spans="1:26" ht="25.35" customHeight="1">
      <c r="A38" s="37">
        <v>22</v>
      </c>
      <c r="B38" s="37">
        <v>14</v>
      </c>
      <c r="C38" s="29" t="s">
        <v>284</v>
      </c>
      <c r="D38" s="43">
        <v>292.44</v>
      </c>
      <c r="E38" s="41">
        <v>2675.59</v>
      </c>
      <c r="F38" s="47">
        <f>(D38-E38)/E38</f>
        <v>-0.89070074263994103</v>
      </c>
      <c r="G38" s="43">
        <v>40</v>
      </c>
      <c r="H38" s="41">
        <v>2</v>
      </c>
      <c r="I38" s="41">
        <f>G38/H38</f>
        <v>20</v>
      </c>
      <c r="J38" s="41">
        <v>2</v>
      </c>
      <c r="K38" s="41">
        <v>4</v>
      </c>
      <c r="L38" s="43">
        <v>37482</v>
      </c>
      <c r="M38" s="43">
        <v>5893</v>
      </c>
      <c r="N38" s="39">
        <v>44498</v>
      </c>
      <c r="O38" s="38" t="s">
        <v>41</v>
      </c>
      <c r="P38" s="35"/>
      <c r="Q38" s="56"/>
      <c r="R38" s="56"/>
      <c r="S38" s="56"/>
      <c r="T38" s="56"/>
      <c r="U38" s="57"/>
      <c r="V38" s="57"/>
      <c r="W38" s="58"/>
      <c r="X38" s="34"/>
      <c r="Y38" s="57"/>
      <c r="Z38" s="58"/>
    </row>
    <row r="39" spans="1:26" ht="25.35" customHeight="1">
      <c r="A39" s="14"/>
      <c r="B39" s="14"/>
      <c r="C39" s="28" t="s">
        <v>285</v>
      </c>
      <c r="D39" s="36">
        <f>SUM(D35:D38)</f>
        <v>155265.77000000002</v>
      </c>
      <c r="E39" s="36">
        <v>163265.76000000004</v>
      </c>
      <c r="F39" s="67">
        <f>(D39-E39)/E39</f>
        <v>-4.8999802530549072E-2</v>
      </c>
      <c r="G39" s="36">
        <f t="shared" ref="G39" si="4">SUM(G35:G38)</f>
        <v>26162</v>
      </c>
      <c r="H39" s="36"/>
      <c r="I39" s="16"/>
      <c r="J39" s="15"/>
      <c r="K39" s="17"/>
      <c r="L39" s="18"/>
      <c r="M39" s="22"/>
      <c r="N39" s="19"/>
      <c r="O39" s="48"/>
    </row>
    <row r="40" spans="1:26" ht="23.1" customHeight="1"/>
    <row r="41" spans="1:26" ht="17.25" customHeight="1"/>
    <row r="42" spans="1:26" ht="16.5" customHeight="1"/>
    <row r="55" spans="16:18">
      <c r="R55" s="35"/>
    </row>
    <row r="58" spans="16:18">
      <c r="P58" s="35"/>
    </row>
    <row r="62" spans="16:18" ht="12" customHeight="1"/>
  </sheetData>
  <sortState xmlns:xlrd2="http://schemas.microsoft.com/office/spreadsheetml/2017/richdata2" ref="B14:O38">
    <sortCondition descending="1" ref="D13:D38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1C0C-1ABA-415B-8D24-DFC8F6D668EB}">
  <dimension ref="A1:Z64"/>
  <sheetViews>
    <sheetView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6.109375" style="33" customWidth="1"/>
    <col min="19" max="19" width="7" style="33" customWidth="1"/>
    <col min="20" max="20" width="19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1" style="33" customWidth="1"/>
    <col min="25" max="25" width="12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286</v>
      </c>
      <c r="F1" s="2"/>
      <c r="G1" s="2"/>
      <c r="H1" s="2"/>
      <c r="I1" s="2"/>
    </row>
    <row r="2" spans="1:26" ht="19.5" customHeight="1">
      <c r="E2" s="2" t="s">
        <v>287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279</v>
      </c>
      <c r="E6" s="4" t="s">
        <v>288</v>
      </c>
      <c r="F6" s="129"/>
      <c r="G6" s="4" t="s">
        <v>279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6" ht="21.6">
      <c r="A10" s="132"/>
      <c r="B10" s="132"/>
      <c r="C10" s="129"/>
      <c r="D10" s="79" t="s">
        <v>280</v>
      </c>
      <c r="E10" s="79" t="s">
        <v>289</v>
      </c>
      <c r="F10" s="129"/>
      <c r="G10" s="79" t="s">
        <v>280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7"/>
      <c r="Z12" s="58"/>
    </row>
    <row r="13" spans="1:26" ht="25.35" customHeight="1">
      <c r="A13" s="37">
        <v>1</v>
      </c>
      <c r="B13" s="37">
        <v>1</v>
      </c>
      <c r="C13" s="29" t="s">
        <v>253</v>
      </c>
      <c r="D13" s="43">
        <v>32838</v>
      </c>
      <c r="E13" s="41">
        <v>68855.399999999994</v>
      </c>
      <c r="F13" s="47">
        <f>(D13-E13)/E13</f>
        <v>-0.52308751383333763</v>
      </c>
      <c r="G13" s="43">
        <v>4349</v>
      </c>
      <c r="H13" s="41">
        <v>114</v>
      </c>
      <c r="I13" s="41">
        <f>G13/H13</f>
        <v>38.149122807017541</v>
      </c>
      <c r="J13" s="41">
        <v>12</v>
      </c>
      <c r="K13" s="41">
        <v>2</v>
      </c>
      <c r="L13" s="43">
        <v>125015</v>
      </c>
      <c r="M13" s="43">
        <v>17406</v>
      </c>
      <c r="N13" s="39">
        <v>44505</v>
      </c>
      <c r="O13" s="38" t="s">
        <v>41</v>
      </c>
      <c r="P13" s="35"/>
      <c r="Q13" s="56"/>
      <c r="R13" s="56"/>
      <c r="S13" s="56"/>
      <c r="T13" s="56"/>
      <c r="U13" s="57"/>
      <c r="V13" s="57"/>
      <c r="W13" s="58"/>
      <c r="X13" s="34"/>
      <c r="Y13" s="57"/>
      <c r="Z13" s="58"/>
    </row>
    <row r="14" spans="1:26" ht="25.35" customHeight="1">
      <c r="A14" s="37">
        <v>2</v>
      </c>
      <c r="B14" s="37" t="s">
        <v>34</v>
      </c>
      <c r="C14" s="29" t="s">
        <v>237</v>
      </c>
      <c r="D14" s="43">
        <v>22486</v>
      </c>
      <c r="E14" s="41" t="s">
        <v>36</v>
      </c>
      <c r="F14" s="41" t="s">
        <v>36</v>
      </c>
      <c r="G14" s="43">
        <v>4437</v>
      </c>
      <c r="H14" s="41" t="s">
        <v>36</v>
      </c>
      <c r="I14" s="41" t="s">
        <v>36</v>
      </c>
      <c r="J14" s="41">
        <v>19</v>
      </c>
      <c r="K14" s="41">
        <v>1</v>
      </c>
      <c r="L14" s="43">
        <v>23450</v>
      </c>
      <c r="M14" s="43">
        <v>4617</v>
      </c>
      <c r="N14" s="39">
        <v>44512</v>
      </c>
      <c r="O14" s="48" t="s">
        <v>65</v>
      </c>
      <c r="P14" s="35"/>
      <c r="Q14" s="56"/>
      <c r="R14" s="56"/>
      <c r="S14" s="56"/>
      <c r="T14" s="56"/>
      <c r="U14" s="57"/>
      <c r="V14" s="57"/>
      <c r="W14" s="58"/>
      <c r="X14" s="34"/>
      <c r="Y14" s="57"/>
      <c r="Z14" s="58"/>
    </row>
    <row r="15" spans="1:26" ht="25.35" customHeight="1">
      <c r="A15" s="37">
        <v>3</v>
      </c>
      <c r="B15" s="37">
        <v>3</v>
      </c>
      <c r="C15" s="29" t="s">
        <v>256</v>
      </c>
      <c r="D15" s="43">
        <v>14412.87</v>
      </c>
      <c r="E15" s="41">
        <v>18751.57</v>
      </c>
      <c r="F15" s="47">
        <f>(D15-E15)/E15</f>
        <v>-0.23137795928554244</v>
      </c>
      <c r="G15" s="43">
        <v>2699</v>
      </c>
      <c r="H15" s="41">
        <v>67</v>
      </c>
      <c r="I15" s="41">
        <f t="shared" ref="I15:I22" si="0">G15/H15</f>
        <v>40.28358208955224</v>
      </c>
      <c r="J15" s="41">
        <v>10</v>
      </c>
      <c r="K15" s="41">
        <v>6</v>
      </c>
      <c r="L15" s="43">
        <v>236730</v>
      </c>
      <c r="M15" s="43">
        <v>47151</v>
      </c>
      <c r="N15" s="39">
        <v>44477</v>
      </c>
      <c r="O15" s="38" t="s">
        <v>43</v>
      </c>
      <c r="P15" s="35"/>
      <c r="Q15" s="56"/>
      <c r="R15" s="56"/>
      <c r="S15" s="56"/>
      <c r="T15" s="56"/>
      <c r="U15" s="57"/>
      <c r="V15" s="57"/>
      <c r="W15" s="58"/>
      <c r="X15" s="34"/>
      <c r="Y15" s="57"/>
      <c r="Z15" s="58"/>
    </row>
    <row r="16" spans="1:26" ht="25.35" customHeight="1">
      <c r="A16" s="37">
        <v>4</v>
      </c>
      <c r="B16" s="37" t="s">
        <v>34</v>
      </c>
      <c r="C16" s="29" t="s">
        <v>121</v>
      </c>
      <c r="D16" s="43">
        <v>13335.04</v>
      </c>
      <c r="E16" s="41" t="s">
        <v>36</v>
      </c>
      <c r="F16" s="41" t="s">
        <v>36</v>
      </c>
      <c r="G16" s="43">
        <v>2057</v>
      </c>
      <c r="H16" s="41">
        <v>77</v>
      </c>
      <c r="I16" s="41">
        <f t="shared" si="0"/>
        <v>26.714285714285715</v>
      </c>
      <c r="J16" s="41">
        <v>17</v>
      </c>
      <c r="K16" s="41">
        <v>1</v>
      </c>
      <c r="L16" s="43">
        <v>13827</v>
      </c>
      <c r="M16" s="43">
        <v>2131</v>
      </c>
      <c r="N16" s="39">
        <v>44512</v>
      </c>
      <c r="O16" s="38" t="s">
        <v>50</v>
      </c>
      <c r="P16" s="35"/>
      <c r="Q16" s="56"/>
      <c r="R16" s="56"/>
      <c r="S16" s="56"/>
      <c r="T16" s="56"/>
      <c r="U16" s="57"/>
      <c r="V16" s="57"/>
      <c r="W16" s="58"/>
      <c r="X16" s="34"/>
      <c r="Y16" s="57"/>
      <c r="Z16" s="58"/>
    </row>
    <row r="17" spans="1:26" ht="25.35" customHeight="1">
      <c r="A17" s="37">
        <v>5</v>
      </c>
      <c r="B17" s="37">
        <v>2</v>
      </c>
      <c r="C17" s="29" t="s">
        <v>247</v>
      </c>
      <c r="D17" s="43">
        <v>12577.77</v>
      </c>
      <c r="E17" s="41">
        <v>21409.81</v>
      </c>
      <c r="F17" s="47">
        <f t="shared" ref="F17:F23" si="1">(D17-E17)/E17</f>
        <v>-0.41252304434275688</v>
      </c>
      <c r="G17" s="43">
        <v>2514</v>
      </c>
      <c r="H17" s="41">
        <v>67</v>
      </c>
      <c r="I17" s="41">
        <f t="shared" si="0"/>
        <v>37.522388059701491</v>
      </c>
      <c r="J17" s="41">
        <v>11</v>
      </c>
      <c r="K17" s="41">
        <v>3</v>
      </c>
      <c r="L17" s="43">
        <v>77423</v>
      </c>
      <c r="M17" s="43">
        <v>16188</v>
      </c>
      <c r="N17" s="39">
        <v>44498</v>
      </c>
      <c r="O17" s="38" t="s">
        <v>41</v>
      </c>
      <c r="P17" s="35"/>
      <c r="Q17" s="56"/>
      <c r="R17" s="56"/>
      <c r="S17" s="56"/>
      <c r="T17" s="56"/>
      <c r="U17" s="57"/>
      <c r="V17" s="57"/>
      <c r="W17" s="58"/>
      <c r="X17" s="34"/>
      <c r="Y17" s="57"/>
      <c r="Z17" s="58"/>
    </row>
    <row r="18" spans="1:26" ht="25.35" customHeight="1">
      <c r="A18" s="37">
        <v>6</v>
      </c>
      <c r="B18" s="37">
        <v>6</v>
      </c>
      <c r="C18" s="29" t="s">
        <v>212</v>
      </c>
      <c r="D18" s="43">
        <v>12149.66</v>
      </c>
      <c r="E18" s="41">
        <v>15305.69</v>
      </c>
      <c r="F18" s="47">
        <f t="shared" si="1"/>
        <v>-0.2061997858312824</v>
      </c>
      <c r="G18" s="43">
        <v>1787</v>
      </c>
      <c r="H18" s="41">
        <v>37</v>
      </c>
      <c r="I18" s="41">
        <f t="shared" si="0"/>
        <v>48.297297297297298</v>
      </c>
      <c r="J18" s="41">
        <v>7</v>
      </c>
      <c r="K18" s="41">
        <v>7</v>
      </c>
      <c r="L18" s="43">
        <v>393111</v>
      </c>
      <c r="M18" s="43">
        <v>58132</v>
      </c>
      <c r="N18" s="39">
        <v>44470</v>
      </c>
      <c r="O18" s="38" t="s">
        <v>43</v>
      </c>
      <c r="P18" s="35"/>
      <c r="Q18" s="56"/>
      <c r="R18" s="56"/>
      <c r="S18" s="56"/>
      <c r="T18" s="56"/>
      <c r="U18" s="57"/>
      <c r="V18" s="57"/>
      <c r="W18" s="58"/>
      <c r="X18" s="34"/>
      <c r="Y18" s="57"/>
      <c r="Z18" s="58"/>
    </row>
    <row r="19" spans="1:26" ht="25.35" customHeight="1">
      <c r="A19" s="37">
        <v>7</v>
      </c>
      <c r="B19" s="37">
        <v>5</v>
      </c>
      <c r="C19" s="29" t="s">
        <v>246</v>
      </c>
      <c r="D19" s="43">
        <v>10812.73</v>
      </c>
      <c r="E19" s="41">
        <v>16560.18</v>
      </c>
      <c r="F19" s="47">
        <f t="shared" si="1"/>
        <v>-0.34706446427514681</v>
      </c>
      <c r="G19" s="43">
        <v>1629</v>
      </c>
      <c r="H19" s="41">
        <v>36</v>
      </c>
      <c r="I19" s="41">
        <f t="shared" si="0"/>
        <v>45.25</v>
      </c>
      <c r="J19" s="41">
        <v>9</v>
      </c>
      <c r="K19" s="41">
        <v>5</v>
      </c>
      <c r="L19" s="43">
        <v>316178.95</v>
      </c>
      <c r="M19" s="43">
        <v>45576</v>
      </c>
      <c r="N19" s="39">
        <v>44484</v>
      </c>
      <c r="O19" s="38" t="s">
        <v>39</v>
      </c>
      <c r="P19" s="35"/>
      <c r="Q19" s="56"/>
      <c r="R19" s="56"/>
      <c r="S19" s="56"/>
      <c r="T19" s="56"/>
      <c r="U19" s="57"/>
      <c r="V19" s="57"/>
      <c r="W19" s="58"/>
      <c r="X19" s="34"/>
      <c r="Y19" s="57"/>
      <c r="Z19" s="58"/>
    </row>
    <row r="20" spans="1:26" ht="25.35" customHeight="1">
      <c r="A20" s="37">
        <v>8</v>
      </c>
      <c r="B20" s="37">
        <v>4</v>
      </c>
      <c r="C20" s="29" t="s">
        <v>272</v>
      </c>
      <c r="D20" s="43">
        <v>9447.02</v>
      </c>
      <c r="E20" s="41">
        <v>17384.759999999998</v>
      </c>
      <c r="F20" s="47">
        <f t="shared" si="1"/>
        <v>-0.45659186551899472</v>
      </c>
      <c r="G20" s="43">
        <v>1931</v>
      </c>
      <c r="H20" s="41">
        <v>67</v>
      </c>
      <c r="I20" s="41">
        <f t="shared" si="0"/>
        <v>28.82089552238806</v>
      </c>
      <c r="J20" s="41">
        <v>14</v>
      </c>
      <c r="K20" s="41">
        <v>2</v>
      </c>
      <c r="L20" s="43">
        <v>32341.46</v>
      </c>
      <c r="M20" s="43">
        <v>6804</v>
      </c>
      <c r="N20" s="39">
        <v>44505</v>
      </c>
      <c r="O20" s="38" t="s">
        <v>48</v>
      </c>
      <c r="P20" s="35"/>
      <c r="Q20" s="56"/>
      <c r="R20" s="56"/>
      <c r="S20" s="56"/>
      <c r="T20" s="56"/>
      <c r="U20" s="57"/>
      <c r="V20" s="57"/>
      <c r="W20" s="58"/>
      <c r="X20" s="34"/>
      <c r="Y20" s="57"/>
      <c r="Z20" s="58"/>
    </row>
    <row r="21" spans="1:26" ht="25.35" customHeight="1">
      <c r="A21" s="37">
        <v>9</v>
      </c>
      <c r="B21" s="66">
        <v>9</v>
      </c>
      <c r="C21" s="29" t="s">
        <v>173</v>
      </c>
      <c r="D21" s="43">
        <v>6282.94</v>
      </c>
      <c r="E21" s="41">
        <v>6989.58</v>
      </c>
      <c r="F21" s="47">
        <f t="shared" si="1"/>
        <v>-0.10109906460760165</v>
      </c>
      <c r="G21" s="43">
        <v>1112</v>
      </c>
      <c r="H21" s="41">
        <v>25</v>
      </c>
      <c r="I21" s="41">
        <f t="shared" si="0"/>
        <v>44.48</v>
      </c>
      <c r="J21" s="41">
        <v>6</v>
      </c>
      <c r="K21" s="41">
        <v>9</v>
      </c>
      <c r="L21" s="43">
        <v>114936</v>
      </c>
      <c r="M21" s="43">
        <v>20454</v>
      </c>
      <c r="N21" s="39">
        <v>44456</v>
      </c>
      <c r="O21" s="38" t="s">
        <v>57</v>
      </c>
      <c r="P21" s="35"/>
      <c r="Q21" s="56"/>
      <c r="R21" s="56"/>
      <c r="S21" s="56"/>
      <c r="T21" s="56"/>
      <c r="U21" s="57"/>
      <c r="V21" s="57"/>
      <c r="W21" s="58"/>
      <c r="X21" s="34"/>
      <c r="Y21" s="57"/>
      <c r="Z21" s="58"/>
    </row>
    <row r="22" spans="1:26" ht="25.35" customHeight="1">
      <c r="A22" s="37">
        <v>10</v>
      </c>
      <c r="B22" s="61">
        <v>7</v>
      </c>
      <c r="C22" s="29" t="s">
        <v>213</v>
      </c>
      <c r="D22" s="43">
        <v>6147.14</v>
      </c>
      <c r="E22" s="41">
        <v>9762.61</v>
      </c>
      <c r="F22" s="47">
        <f t="shared" si="1"/>
        <v>-0.37033846481627353</v>
      </c>
      <c r="G22" s="43">
        <v>924</v>
      </c>
      <c r="H22" s="41">
        <v>18</v>
      </c>
      <c r="I22" s="41">
        <f t="shared" si="0"/>
        <v>51.333333333333336</v>
      </c>
      <c r="J22" s="41">
        <v>6</v>
      </c>
      <c r="K22" s="41">
        <v>9</v>
      </c>
      <c r="L22" s="43">
        <v>436260.99</v>
      </c>
      <c r="M22" s="43">
        <v>65226</v>
      </c>
      <c r="N22" s="39">
        <v>44456</v>
      </c>
      <c r="O22" s="38" t="s">
        <v>45</v>
      </c>
      <c r="P22" s="35"/>
      <c r="Q22" s="56"/>
      <c r="R22" s="56"/>
      <c r="S22" s="56"/>
      <c r="T22" s="56"/>
      <c r="U22" s="57"/>
      <c r="V22" s="57"/>
      <c r="W22" s="34"/>
      <c r="X22" s="58"/>
      <c r="Y22" s="57"/>
      <c r="Z22" s="58"/>
    </row>
    <row r="23" spans="1:26" ht="25.35" customHeight="1">
      <c r="A23" s="14"/>
      <c r="B23" s="14"/>
      <c r="C23" s="28" t="s">
        <v>53</v>
      </c>
      <c r="D23" s="36">
        <f>SUM(D13:D22)</f>
        <v>140489.17000000001</v>
      </c>
      <c r="E23" s="36">
        <f t="shared" ref="E23:G23" si="2">SUM(E13:E22)</f>
        <v>175019.59999999998</v>
      </c>
      <c r="F23" s="67">
        <f t="shared" si="1"/>
        <v>-0.19729464585680673</v>
      </c>
      <c r="G23" s="36">
        <f t="shared" si="2"/>
        <v>23439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8</v>
      </c>
      <c r="C25" s="29" t="s">
        <v>265</v>
      </c>
      <c r="D25" s="43">
        <v>6145.12</v>
      </c>
      <c r="E25" s="41">
        <v>9025.14</v>
      </c>
      <c r="F25" s="47">
        <f>(D25-E25)/E25</f>
        <v>-0.31911083927783945</v>
      </c>
      <c r="G25" s="43">
        <v>1242</v>
      </c>
      <c r="H25" s="41">
        <v>33</v>
      </c>
      <c r="I25" s="41">
        <f t="shared" ref="I25:I31" si="3">G25/H25</f>
        <v>37.636363636363633</v>
      </c>
      <c r="J25" s="41">
        <v>9</v>
      </c>
      <c r="K25" s="41">
        <v>9</v>
      </c>
      <c r="L25" s="43">
        <v>232543</v>
      </c>
      <c r="M25" s="43">
        <v>47455</v>
      </c>
      <c r="N25" s="39">
        <v>44456</v>
      </c>
      <c r="O25" s="38" t="s">
        <v>43</v>
      </c>
      <c r="P25" s="35"/>
      <c r="Q25" s="56"/>
      <c r="R25" s="56"/>
      <c r="S25" s="56"/>
      <c r="T25" s="56"/>
      <c r="U25" s="57"/>
      <c r="V25" s="57"/>
      <c r="W25" s="58"/>
      <c r="X25" s="34"/>
      <c r="Y25" s="57"/>
      <c r="Z25" s="58"/>
    </row>
    <row r="26" spans="1:26" ht="25.35" customHeight="1">
      <c r="A26" s="37">
        <v>12</v>
      </c>
      <c r="B26" s="61" t="s">
        <v>34</v>
      </c>
      <c r="C26" s="29" t="s">
        <v>240</v>
      </c>
      <c r="D26" s="43">
        <v>5593.7</v>
      </c>
      <c r="E26" s="41" t="s">
        <v>36</v>
      </c>
      <c r="F26" s="41" t="s">
        <v>36</v>
      </c>
      <c r="G26" s="43">
        <v>872</v>
      </c>
      <c r="H26" s="41">
        <v>24</v>
      </c>
      <c r="I26" s="41">
        <f t="shared" si="3"/>
        <v>36.333333333333336</v>
      </c>
      <c r="J26" s="41">
        <v>9</v>
      </c>
      <c r="K26" s="41">
        <v>1</v>
      </c>
      <c r="L26" s="43">
        <v>5593.7</v>
      </c>
      <c r="M26" s="43">
        <v>872</v>
      </c>
      <c r="N26" s="39">
        <v>44512</v>
      </c>
      <c r="O26" s="38" t="s">
        <v>91</v>
      </c>
      <c r="P26" s="35"/>
      <c r="Q26" s="56"/>
      <c r="R26" s="56"/>
      <c r="S26" s="56"/>
      <c r="T26" s="56"/>
      <c r="U26" s="57"/>
      <c r="V26" s="57"/>
      <c r="W26" s="58"/>
      <c r="X26" s="58"/>
      <c r="Y26" s="57"/>
      <c r="Z26" s="34"/>
    </row>
    <row r="27" spans="1:26" ht="25.35" customHeight="1">
      <c r="A27" s="37">
        <v>13</v>
      </c>
      <c r="B27" s="61" t="s">
        <v>34</v>
      </c>
      <c r="C27" s="29" t="s">
        <v>157</v>
      </c>
      <c r="D27" s="43">
        <v>3704.16</v>
      </c>
      <c r="E27" s="41" t="s">
        <v>36</v>
      </c>
      <c r="F27" s="41" t="s">
        <v>36</v>
      </c>
      <c r="G27" s="43">
        <v>714</v>
      </c>
      <c r="H27" s="41">
        <v>52</v>
      </c>
      <c r="I27" s="41">
        <f t="shared" si="3"/>
        <v>13.73076923076923</v>
      </c>
      <c r="J27" s="41">
        <v>18</v>
      </c>
      <c r="K27" s="41">
        <v>1</v>
      </c>
      <c r="L27" s="43">
        <v>4214</v>
      </c>
      <c r="M27" s="43">
        <v>854</v>
      </c>
      <c r="N27" s="39">
        <v>44512</v>
      </c>
      <c r="O27" s="48" t="s">
        <v>50</v>
      </c>
      <c r="P27" s="35"/>
      <c r="R27" s="40"/>
      <c r="T27" s="35"/>
      <c r="U27" s="34"/>
      <c r="V27" s="34"/>
      <c r="W27" s="34"/>
      <c r="X27" s="35"/>
      <c r="Y27" s="34"/>
      <c r="Z27" s="34"/>
    </row>
    <row r="28" spans="1:26" ht="25.35" customHeight="1">
      <c r="A28" s="37">
        <v>14</v>
      </c>
      <c r="B28" s="37">
        <v>11</v>
      </c>
      <c r="C28" s="29" t="s">
        <v>284</v>
      </c>
      <c r="D28" s="43">
        <v>2675.59</v>
      </c>
      <c r="E28" s="41">
        <v>5306.91</v>
      </c>
      <c r="F28" s="47">
        <f t="shared" ref="F28:F33" si="4">(D28-E28)/E28</f>
        <v>-0.49582902291540648</v>
      </c>
      <c r="G28" s="43">
        <v>397</v>
      </c>
      <c r="H28" s="41">
        <v>12</v>
      </c>
      <c r="I28" s="41">
        <f t="shared" si="3"/>
        <v>33.083333333333336</v>
      </c>
      <c r="J28" s="41">
        <v>6</v>
      </c>
      <c r="K28" s="41">
        <v>3</v>
      </c>
      <c r="L28" s="43">
        <v>35696</v>
      </c>
      <c r="M28" s="43">
        <v>5390</v>
      </c>
      <c r="N28" s="39">
        <v>44498</v>
      </c>
      <c r="O28" s="38" t="s">
        <v>41</v>
      </c>
      <c r="P28" s="35"/>
      <c r="Q28" s="56"/>
      <c r="R28" s="56"/>
      <c r="S28" s="56"/>
      <c r="T28" s="56"/>
      <c r="U28" s="57"/>
      <c r="V28" s="57"/>
      <c r="W28" s="58"/>
      <c r="X28" s="34"/>
      <c r="Y28" s="57"/>
      <c r="Z28" s="58"/>
    </row>
    <row r="29" spans="1:26" ht="25.35" customHeight="1">
      <c r="A29" s="37">
        <v>15</v>
      </c>
      <c r="B29" s="37">
        <v>10</v>
      </c>
      <c r="C29" s="29" t="s">
        <v>290</v>
      </c>
      <c r="D29" s="43">
        <v>1669.41</v>
      </c>
      <c r="E29" s="41">
        <v>5355.77</v>
      </c>
      <c r="F29" s="47">
        <f t="shared" si="4"/>
        <v>-0.68829692089092709</v>
      </c>
      <c r="G29" s="43">
        <v>241</v>
      </c>
      <c r="H29" s="41">
        <v>10</v>
      </c>
      <c r="I29" s="41">
        <f t="shared" si="3"/>
        <v>24.1</v>
      </c>
      <c r="J29" s="41">
        <v>7</v>
      </c>
      <c r="K29" s="41">
        <v>4</v>
      </c>
      <c r="L29" s="43">
        <v>54323</v>
      </c>
      <c r="M29" s="43">
        <v>8499</v>
      </c>
      <c r="N29" s="39">
        <v>44491</v>
      </c>
      <c r="O29" s="38" t="s">
        <v>43</v>
      </c>
      <c r="P29" s="35"/>
      <c r="Q29" s="56"/>
      <c r="R29" s="56"/>
      <c r="S29" s="56"/>
      <c r="T29" s="56"/>
      <c r="U29" s="57"/>
      <c r="V29" s="57"/>
      <c r="W29" s="58"/>
      <c r="X29" s="34"/>
      <c r="Y29" s="57"/>
      <c r="Z29" s="58"/>
    </row>
    <row r="30" spans="1:26" ht="25.35" customHeight="1">
      <c r="A30" s="37">
        <v>16</v>
      </c>
      <c r="B30" s="37">
        <v>12</v>
      </c>
      <c r="C30" s="29" t="s">
        <v>281</v>
      </c>
      <c r="D30" s="43">
        <v>1651.56</v>
      </c>
      <c r="E30" s="41">
        <v>2701.51</v>
      </c>
      <c r="F30" s="47">
        <f t="shared" si="4"/>
        <v>-0.38865301257444917</v>
      </c>
      <c r="G30" s="43">
        <v>260</v>
      </c>
      <c r="H30" s="41">
        <v>11</v>
      </c>
      <c r="I30" s="41">
        <f t="shared" si="3"/>
        <v>23.636363636363637</v>
      </c>
      <c r="J30" s="41">
        <v>7</v>
      </c>
      <c r="K30" s="41">
        <v>4</v>
      </c>
      <c r="L30" s="43">
        <v>36025</v>
      </c>
      <c r="M30" s="43">
        <v>5757</v>
      </c>
      <c r="N30" s="39">
        <v>44491</v>
      </c>
      <c r="O30" s="38" t="s">
        <v>50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Z30" s="58"/>
    </row>
    <row r="31" spans="1:26" ht="25.35" customHeight="1">
      <c r="A31" s="37">
        <v>17</v>
      </c>
      <c r="B31" s="37">
        <v>13</v>
      </c>
      <c r="C31" s="29" t="s">
        <v>291</v>
      </c>
      <c r="D31" s="43">
        <v>522.45000000000005</v>
      </c>
      <c r="E31" s="41">
        <v>986.27</v>
      </c>
      <c r="F31" s="47">
        <f t="shared" si="4"/>
        <v>-0.47027690186257309</v>
      </c>
      <c r="G31" s="43">
        <v>74</v>
      </c>
      <c r="H31" s="41">
        <v>3</v>
      </c>
      <c r="I31" s="41">
        <f t="shared" si="3"/>
        <v>24.666666666666668</v>
      </c>
      <c r="J31" s="41">
        <v>1</v>
      </c>
      <c r="K31" s="41">
        <v>5</v>
      </c>
      <c r="L31" s="43">
        <v>30088</v>
      </c>
      <c r="M31" s="43">
        <v>4830</v>
      </c>
      <c r="N31" s="39">
        <v>44484</v>
      </c>
      <c r="O31" s="38" t="s">
        <v>41</v>
      </c>
      <c r="P31" s="35"/>
      <c r="Q31" s="56"/>
      <c r="R31" s="56"/>
      <c r="S31" s="56"/>
      <c r="T31" s="56"/>
      <c r="U31" s="57"/>
      <c r="V31" s="57"/>
      <c r="W31" s="58"/>
      <c r="X31" s="34"/>
      <c r="Y31" s="57"/>
      <c r="Z31" s="58"/>
    </row>
    <row r="32" spans="1:26" ht="25.35" customHeight="1">
      <c r="A32" s="37">
        <v>18</v>
      </c>
      <c r="B32" s="37">
        <v>17</v>
      </c>
      <c r="C32" s="42" t="s">
        <v>216</v>
      </c>
      <c r="D32" s="43">
        <v>303</v>
      </c>
      <c r="E32" s="43">
        <v>132</v>
      </c>
      <c r="F32" s="47">
        <f t="shared" si="4"/>
        <v>1.2954545454545454</v>
      </c>
      <c r="G32" s="43">
        <v>52</v>
      </c>
      <c r="H32" s="41" t="s">
        <v>36</v>
      </c>
      <c r="I32" s="41" t="s">
        <v>36</v>
      </c>
      <c r="J32" s="41">
        <v>1</v>
      </c>
      <c r="K32" s="41">
        <v>24</v>
      </c>
      <c r="L32" s="43">
        <v>16035.05</v>
      </c>
      <c r="M32" s="43">
        <v>2871</v>
      </c>
      <c r="N32" s="39">
        <v>44330</v>
      </c>
      <c r="O32" s="38" t="s">
        <v>81</v>
      </c>
      <c r="P32" s="35"/>
      <c r="Q32" s="56"/>
      <c r="R32" s="56"/>
      <c r="S32" s="56"/>
      <c r="T32" s="56"/>
      <c r="U32" s="57"/>
      <c r="V32" s="57"/>
      <c r="W32" s="58"/>
      <c r="X32" s="34"/>
      <c r="Y32" s="57"/>
      <c r="Z32" s="58"/>
    </row>
    <row r="33" spans="1:26" ht="25.35" customHeight="1">
      <c r="A33" s="37">
        <v>19</v>
      </c>
      <c r="B33" s="37">
        <v>15</v>
      </c>
      <c r="C33" s="29" t="s">
        <v>273</v>
      </c>
      <c r="D33" s="43">
        <v>160</v>
      </c>
      <c r="E33" s="41">
        <v>484.73</v>
      </c>
      <c r="F33" s="47">
        <f t="shared" si="4"/>
        <v>-0.66991933653786651</v>
      </c>
      <c r="G33" s="43">
        <v>25</v>
      </c>
      <c r="H33" s="41">
        <v>3</v>
      </c>
      <c r="I33" s="41">
        <f>G33/H33</f>
        <v>8.3333333333333339</v>
      </c>
      <c r="J33" s="41">
        <v>2</v>
      </c>
      <c r="K33" s="41">
        <v>4</v>
      </c>
      <c r="L33" s="43">
        <v>11363.89</v>
      </c>
      <c r="M33" s="43">
        <v>1839</v>
      </c>
      <c r="N33" s="39">
        <v>44491</v>
      </c>
      <c r="O33" s="38" t="s">
        <v>68</v>
      </c>
      <c r="P33" s="35"/>
      <c r="Q33" s="56"/>
      <c r="R33" s="56"/>
      <c r="S33" s="56"/>
      <c r="T33" s="56"/>
      <c r="U33" s="57"/>
      <c r="V33" s="57"/>
      <c r="W33" s="58"/>
      <c r="X33" s="34"/>
      <c r="Y33" s="57"/>
      <c r="Z33" s="58"/>
    </row>
    <row r="34" spans="1:26" ht="25.35" customHeight="1">
      <c r="A34" s="37">
        <v>20</v>
      </c>
      <c r="B34" s="44" t="s">
        <v>36</v>
      </c>
      <c r="C34" s="29" t="s">
        <v>292</v>
      </c>
      <c r="D34" s="43">
        <v>153.1</v>
      </c>
      <c r="E34" s="41" t="s">
        <v>36</v>
      </c>
      <c r="F34" s="41" t="s">
        <v>36</v>
      </c>
      <c r="G34" s="43">
        <v>50</v>
      </c>
      <c r="H34" s="41">
        <v>1</v>
      </c>
      <c r="I34" s="41">
        <f>G34/H34</f>
        <v>50</v>
      </c>
      <c r="J34" s="41">
        <v>1</v>
      </c>
      <c r="K34" s="41">
        <v>7</v>
      </c>
      <c r="L34" s="43">
        <v>45319.96</v>
      </c>
      <c r="M34" s="43">
        <v>9563</v>
      </c>
      <c r="N34" s="39">
        <v>44470</v>
      </c>
      <c r="O34" s="38" t="s">
        <v>48</v>
      </c>
      <c r="P34" s="35"/>
      <c r="Q34" s="56"/>
      <c r="R34" s="56"/>
      <c r="S34" s="56"/>
      <c r="T34" s="56"/>
      <c r="U34" s="57"/>
      <c r="V34" s="57"/>
      <c r="W34" s="58"/>
      <c r="X34" s="34"/>
      <c r="Y34" s="57"/>
      <c r="Z34" s="58"/>
    </row>
    <row r="35" spans="1:26" ht="25.35" customHeight="1">
      <c r="A35" s="14"/>
      <c r="B35" s="14"/>
      <c r="C35" s="28" t="s">
        <v>69</v>
      </c>
      <c r="D35" s="36">
        <f>SUM(D23:D34)</f>
        <v>163067.26000000004</v>
      </c>
      <c r="E35" s="36">
        <f t="shared" ref="E35:G35" si="5">SUM(E23:E34)</f>
        <v>199011.93</v>
      </c>
      <c r="F35" s="67">
        <f t="shared" ref="F35" si="6">(D35-E35)/E35</f>
        <v>-0.18061565454895068</v>
      </c>
      <c r="G35" s="36">
        <f t="shared" si="5"/>
        <v>27366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1">
        <v>19</v>
      </c>
      <c r="C37" s="29" t="s">
        <v>293</v>
      </c>
      <c r="D37" s="43">
        <v>108</v>
      </c>
      <c r="E37" s="41">
        <v>74</v>
      </c>
      <c r="F37" s="47">
        <f>(D37-E37)/E37</f>
        <v>0.45945945945945948</v>
      </c>
      <c r="G37" s="43">
        <v>19</v>
      </c>
      <c r="H37" s="41" t="s">
        <v>36</v>
      </c>
      <c r="I37" s="41" t="s">
        <v>36</v>
      </c>
      <c r="J37" s="41">
        <v>1</v>
      </c>
      <c r="K37" s="41">
        <v>4</v>
      </c>
      <c r="L37" s="43">
        <v>1203.81</v>
      </c>
      <c r="M37" s="43">
        <v>230</v>
      </c>
      <c r="N37" s="39">
        <v>44484</v>
      </c>
      <c r="O37" s="38" t="s">
        <v>81</v>
      </c>
      <c r="P37" s="35"/>
      <c r="Q37" s="56"/>
      <c r="R37" s="56"/>
      <c r="S37" s="56"/>
      <c r="T37" s="56"/>
      <c r="U37" s="57"/>
      <c r="V37" s="57"/>
      <c r="W37" s="34"/>
      <c r="X37" s="57"/>
      <c r="Y37" s="58"/>
      <c r="Z37" s="58"/>
    </row>
    <row r="38" spans="1:26" ht="25.35" customHeight="1">
      <c r="A38" s="37">
        <v>22</v>
      </c>
      <c r="B38" s="44" t="s">
        <v>36</v>
      </c>
      <c r="C38" s="29" t="s">
        <v>283</v>
      </c>
      <c r="D38" s="43">
        <v>35.5</v>
      </c>
      <c r="E38" s="41" t="s">
        <v>36</v>
      </c>
      <c r="F38" s="41" t="s">
        <v>36</v>
      </c>
      <c r="G38" s="43">
        <v>116</v>
      </c>
      <c r="H38" s="41">
        <v>4</v>
      </c>
      <c r="I38" s="41">
        <f>G38/H38</f>
        <v>29</v>
      </c>
      <c r="J38" s="41">
        <v>1</v>
      </c>
      <c r="K38" s="41" t="s">
        <v>36</v>
      </c>
      <c r="L38" s="43">
        <v>25035.360000000001</v>
      </c>
      <c r="M38" s="43">
        <v>5619</v>
      </c>
      <c r="N38" s="39">
        <v>44442</v>
      </c>
      <c r="O38" s="38" t="s">
        <v>129</v>
      </c>
      <c r="P38" s="35"/>
      <c r="Q38" s="56"/>
      <c r="R38" s="56"/>
      <c r="S38" s="56"/>
      <c r="T38" s="56"/>
      <c r="U38" s="57"/>
      <c r="V38" s="57"/>
      <c r="W38" s="58"/>
      <c r="X38" s="34"/>
      <c r="Y38" s="57"/>
      <c r="Z38" s="58"/>
    </row>
    <row r="39" spans="1:26" ht="25.35" customHeight="1">
      <c r="A39" s="37">
        <v>23</v>
      </c>
      <c r="B39" s="44" t="s">
        <v>36</v>
      </c>
      <c r="C39" s="69" t="s">
        <v>243</v>
      </c>
      <c r="D39" s="43">
        <v>30</v>
      </c>
      <c r="E39" s="41" t="s">
        <v>36</v>
      </c>
      <c r="F39" s="47" t="s">
        <v>36</v>
      </c>
      <c r="G39" s="43">
        <v>6</v>
      </c>
      <c r="H39" s="41">
        <v>1</v>
      </c>
      <c r="I39" s="41">
        <f>G39/H39</f>
        <v>6</v>
      </c>
      <c r="J39" s="41">
        <v>1</v>
      </c>
      <c r="K39" s="41" t="s">
        <v>36</v>
      </c>
      <c r="L39" s="43">
        <v>48977.85</v>
      </c>
      <c r="M39" s="43">
        <v>11022</v>
      </c>
      <c r="N39" s="39">
        <v>44372</v>
      </c>
      <c r="O39" s="38" t="s">
        <v>68</v>
      </c>
      <c r="P39" s="35"/>
      <c r="Q39" s="56"/>
      <c r="R39" s="56"/>
      <c r="S39" s="56"/>
      <c r="T39" s="56"/>
      <c r="U39" s="57"/>
      <c r="V39" s="57"/>
      <c r="W39" s="58"/>
      <c r="X39" s="34"/>
      <c r="Y39" s="57"/>
      <c r="Z39" s="58"/>
    </row>
    <row r="40" spans="1:26" ht="25.35" customHeight="1">
      <c r="A40" s="37">
        <v>24</v>
      </c>
      <c r="B40" s="37">
        <v>14</v>
      </c>
      <c r="C40" s="29" t="s">
        <v>228</v>
      </c>
      <c r="D40" s="43">
        <v>25</v>
      </c>
      <c r="E40" s="41">
        <v>859.2</v>
      </c>
      <c r="F40" s="47">
        <f>(D40-E40)/E40</f>
        <v>-0.97090316573556801</v>
      </c>
      <c r="G40" s="43">
        <v>10</v>
      </c>
      <c r="H40" s="41">
        <v>1</v>
      </c>
      <c r="I40" s="41">
        <f>G40/H40</f>
        <v>10</v>
      </c>
      <c r="J40" s="41">
        <v>1</v>
      </c>
      <c r="K40" s="41">
        <v>5</v>
      </c>
      <c r="L40" s="43">
        <v>13923.48</v>
      </c>
      <c r="M40" s="43">
        <v>2522</v>
      </c>
      <c r="N40" s="39">
        <v>44477</v>
      </c>
      <c r="O40" s="38" t="s">
        <v>68</v>
      </c>
      <c r="P40" s="35"/>
      <c r="Q40" s="56"/>
      <c r="R40" s="56"/>
      <c r="S40" s="56"/>
      <c r="T40" s="56"/>
      <c r="U40" s="57"/>
      <c r="V40" s="57"/>
      <c r="W40" s="58"/>
      <c r="X40" s="34"/>
      <c r="Y40" s="57"/>
      <c r="Z40" s="58"/>
    </row>
    <row r="41" spans="1:26" ht="25.35" customHeight="1">
      <c r="A41" s="14"/>
      <c r="B41" s="14"/>
      <c r="C41" s="28" t="s">
        <v>294</v>
      </c>
      <c r="D41" s="36">
        <f>SUM(D35:D40)</f>
        <v>163265.76000000004</v>
      </c>
      <c r="E41" s="36">
        <f>SUM(E35:E40)</f>
        <v>199945.13</v>
      </c>
      <c r="F41" s="67">
        <f>(D41-E41)/E41</f>
        <v>-0.18344717873348537</v>
      </c>
      <c r="G41" s="36">
        <f>SUM(G35:G40)</f>
        <v>27517</v>
      </c>
      <c r="H41" s="36"/>
      <c r="I41" s="16"/>
      <c r="J41" s="15"/>
      <c r="K41" s="17"/>
      <c r="L41" s="18"/>
      <c r="M41" s="22"/>
      <c r="N41" s="19"/>
      <c r="O41" s="48"/>
    </row>
    <row r="42" spans="1:26" ht="23.1" customHeight="1"/>
    <row r="43" spans="1:26" ht="17.25" customHeight="1"/>
    <row r="44" spans="1:26" ht="16.5" customHeight="1"/>
    <row r="57" spans="16:18">
      <c r="R57" s="35"/>
    </row>
    <row r="60" spans="16:18">
      <c r="P60" s="35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03D3B-57F7-4DE2-8EA0-87BA02E0622C}">
  <dimension ref="A1:Z58"/>
  <sheetViews>
    <sheetView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14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1" style="33" customWidth="1"/>
    <col min="24" max="24" width="13.6640625" style="33" customWidth="1"/>
    <col min="25" max="25" width="14.8867187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295</v>
      </c>
      <c r="F1" s="2"/>
      <c r="G1" s="2"/>
      <c r="H1" s="2"/>
      <c r="I1" s="2"/>
    </row>
    <row r="2" spans="1:26" ht="19.5" customHeight="1">
      <c r="E2" s="2" t="s">
        <v>296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288</v>
      </c>
      <c r="E6" s="4" t="s">
        <v>297</v>
      </c>
      <c r="F6" s="129"/>
      <c r="G6" s="4" t="s">
        <v>288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6">
      <c r="A10" s="132"/>
      <c r="B10" s="132"/>
      <c r="C10" s="129"/>
      <c r="D10" s="79" t="s">
        <v>289</v>
      </c>
      <c r="E10" s="79" t="s">
        <v>298</v>
      </c>
      <c r="F10" s="129"/>
      <c r="G10" s="79" t="s">
        <v>289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34"/>
      <c r="X12" s="58"/>
      <c r="Y12" s="58"/>
      <c r="Z12" s="57"/>
    </row>
    <row r="13" spans="1:26" ht="25.35" customHeight="1">
      <c r="A13" s="37">
        <v>1</v>
      </c>
      <c r="B13" s="37" t="s">
        <v>34</v>
      </c>
      <c r="C13" s="29" t="s">
        <v>253</v>
      </c>
      <c r="D13" s="43">
        <v>68855.399999999994</v>
      </c>
      <c r="E13" s="41" t="s">
        <v>36</v>
      </c>
      <c r="F13" s="41" t="s">
        <v>36</v>
      </c>
      <c r="G13" s="43">
        <v>9535</v>
      </c>
      <c r="H13" s="41">
        <v>141</v>
      </c>
      <c r="I13" s="41">
        <f t="shared" ref="I13:I22" si="0">G13/H13</f>
        <v>67.62411347517731</v>
      </c>
      <c r="J13" s="41">
        <v>15</v>
      </c>
      <c r="K13" s="41">
        <v>1</v>
      </c>
      <c r="L13" s="43">
        <v>71312</v>
      </c>
      <c r="M13" s="43">
        <v>9920</v>
      </c>
      <c r="N13" s="39">
        <v>44505</v>
      </c>
      <c r="O13" s="38" t="s">
        <v>41</v>
      </c>
      <c r="P13" s="35"/>
      <c r="Q13" s="56"/>
      <c r="R13" s="56"/>
      <c r="S13" s="56"/>
      <c r="T13" s="56"/>
      <c r="U13" s="57"/>
      <c r="V13" s="57"/>
      <c r="W13" s="34"/>
      <c r="X13" s="58"/>
      <c r="Y13" s="58"/>
      <c r="Z13" s="57"/>
    </row>
    <row r="14" spans="1:26" ht="25.35" customHeight="1">
      <c r="A14" s="37">
        <v>2</v>
      </c>
      <c r="B14" s="37">
        <v>4</v>
      </c>
      <c r="C14" s="29" t="s">
        <v>247</v>
      </c>
      <c r="D14" s="43">
        <v>21409.81</v>
      </c>
      <c r="E14" s="41">
        <v>15196.7</v>
      </c>
      <c r="F14" s="47">
        <f>(D14-E14)/E14</f>
        <v>0.40884599946040917</v>
      </c>
      <c r="G14" s="43">
        <v>4465</v>
      </c>
      <c r="H14" s="41">
        <v>101</v>
      </c>
      <c r="I14" s="41">
        <f t="shared" si="0"/>
        <v>44.207920792079207</v>
      </c>
      <c r="J14" s="41">
        <v>18</v>
      </c>
      <c r="K14" s="41">
        <v>2</v>
      </c>
      <c r="L14" s="43">
        <v>57943</v>
      </c>
      <c r="M14" s="43">
        <v>12050</v>
      </c>
      <c r="N14" s="39">
        <v>44498</v>
      </c>
      <c r="O14" s="48" t="s">
        <v>41</v>
      </c>
      <c r="P14" s="35"/>
      <c r="Q14" s="56"/>
      <c r="R14" s="56"/>
      <c r="S14" s="56"/>
      <c r="T14" s="56"/>
      <c r="U14" s="57"/>
      <c r="V14" s="57"/>
      <c r="W14" s="34"/>
      <c r="X14" s="58"/>
      <c r="Y14" s="58"/>
      <c r="Z14" s="57"/>
    </row>
    <row r="15" spans="1:26" ht="25.35" customHeight="1">
      <c r="A15" s="37">
        <v>3</v>
      </c>
      <c r="B15" s="37">
        <v>3</v>
      </c>
      <c r="C15" s="29" t="s">
        <v>256</v>
      </c>
      <c r="D15" s="43">
        <v>18751.57</v>
      </c>
      <c r="E15" s="41">
        <v>16667.939999999999</v>
      </c>
      <c r="F15" s="47">
        <f>(D15-E15)/E15</f>
        <v>0.12500824936974822</v>
      </c>
      <c r="G15" s="43">
        <v>3621</v>
      </c>
      <c r="H15" s="41">
        <v>79</v>
      </c>
      <c r="I15" s="41">
        <f t="shared" si="0"/>
        <v>45.835443037974684</v>
      </c>
      <c r="J15" s="41">
        <v>9</v>
      </c>
      <c r="K15" s="41">
        <v>5</v>
      </c>
      <c r="L15" s="43">
        <v>216053</v>
      </c>
      <c r="M15" s="43">
        <v>43060</v>
      </c>
      <c r="N15" s="39">
        <v>44477</v>
      </c>
      <c r="O15" s="38" t="s">
        <v>43</v>
      </c>
      <c r="P15" s="35"/>
      <c r="Q15" s="56"/>
      <c r="R15" s="56"/>
      <c r="S15" s="56"/>
      <c r="T15" s="56"/>
      <c r="U15" s="57"/>
      <c r="V15" s="57"/>
      <c r="W15" s="34"/>
      <c r="X15" s="58"/>
      <c r="Y15" s="58"/>
      <c r="Z15" s="57"/>
    </row>
    <row r="16" spans="1:26" ht="25.35" customHeight="1">
      <c r="A16" s="37">
        <v>4</v>
      </c>
      <c r="B16" s="37" t="s">
        <v>34</v>
      </c>
      <c r="C16" s="29" t="s">
        <v>272</v>
      </c>
      <c r="D16" s="43">
        <v>17384.759999999998</v>
      </c>
      <c r="E16" s="41" t="s">
        <v>36</v>
      </c>
      <c r="F16" s="41" t="s">
        <v>36</v>
      </c>
      <c r="G16" s="43">
        <v>3644</v>
      </c>
      <c r="H16" s="41">
        <v>109</v>
      </c>
      <c r="I16" s="41">
        <f t="shared" si="0"/>
        <v>33.431192660550458</v>
      </c>
      <c r="J16" s="41">
        <v>17</v>
      </c>
      <c r="K16" s="41">
        <v>1</v>
      </c>
      <c r="L16" s="43">
        <v>18287.38</v>
      </c>
      <c r="M16" s="43">
        <v>3808</v>
      </c>
      <c r="N16" s="39">
        <v>44505</v>
      </c>
      <c r="O16" s="38" t="s">
        <v>48</v>
      </c>
      <c r="P16" s="35"/>
      <c r="Q16" s="56"/>
      <c r="R16" s="56"/>
      <c r="S16" s="56"/>
      <c r="T16" s="56"/>
      <c r="U16" s="57"/>
      <c r="V16" s="57"/>
      <c r="W16" s="34"/>
      <c r="X16" s="58"/>
      <c r="Y16" s="58"/>
      <c r="Z16" s="57"/>
    </row>
    <row r="17" spans="1:26" ht="25.35" customHeight="1">
      <c r="A17" s="37">
        <v>5</v>
      </c>
      <c r="B17" s="37">
        <v>1</v>
      </c>
      <c r="C17" s="29" t="s">
        <v>246</v>
      </c>
      <c r="D17" s="43">
        <v>16560.18</v>
      </c>
      <c r="E17" s="41">
        <v>28762.38</v>
      </c>
      <c r="F17" s="47">
        <f>(D17-E17)/E17</f>
        <v>-0.42424166567578903</v>
      </c>
      <c r="G17" s="43">
        <v>2561</v>
      </c>
      <c r="H17" s="41">
        <v>49</v>
      </c>
      <c r="I17" s="41">
        <f t="shared" si="0"/>
        <v>52.265306122448976</v>
      </c>
      <c r="J17" s="41">
        <v>8</v>
      </c>
      <c r="K17" s="41">
        <v>4</v>
      </c>
      <c r="L17" s="43">
        <v>296757.31</v>
      </c>
      <c r="M17" s="43">
        <v>42505</v>
      </c>
      <c r="N17" s="39">
        <v>44484</v>
      </c>
      <c r="O17" s="38" t="s">
        <v>39</v>
      </c>
      <c r="P17" s="35"/>
      <c r="Q17" s="56"/>
      <c r="R17" s="56"/>
      <c r="S17" s="56"/>
      <c r="T17" s="56"/>
      <c r="U17" s="57"/>
      <c r="V17" s="57"/>
      <c r="W17" s="34"/>
      <c r="X17" s="58"/>
      <c r="Y17" s="58"/>
      <c r="Z17" s="57"/>
    </row>
    <row r="18" spans="1:26" ht="25.35" customHeight="1">
      <c r="A18" s="37">
        <v>6</v>
      </c>
      <c r="B18" s="61">
        <v>2</v>
      </c>
      <c r="C18" s="29" t="s">
        <v>212</v>
      </c>
      <c r="D18" s="43">
        <v>15305.69</v>
      </c>
      <c r="E18" s="41">
        <v>16981.77</v>
      </c>
      <c r="F18" s="47">
        <f>(D18-E18)/E18</f>
        <v>-9.8698781104678709E-2</v>
      </c>
      <c r="G18" s="43">
        <v>2277</v>
      </c>
      <c r="H18" s="41">
        <v>45</v>
      </c>
      <c r="I18" s="41">
        <f t="shared" si="0"/>
        <v>50.6</v>
      </c>
      <c r="J18" s="41">
        <v>7</v>
      </c>
      <c r="K18" s="41">
        <v>6</v>
      </c>
      <c r="L18" s="43">
        <v>375143</v>
      </c>
      <c r="M18" s="43">
        <v>55389</v>
      </c>
      <c r="N18" s="39">
        <v>44470</v>
      </c>
      <c r="O18" s="38" t="s">
        <v>43</v>
      </c>
      <c r="P18" s="35"/>
      <c r="Q18" s="56"/>
      <c r="R18" s="56"/>
      <c r="S18" s="56"/>
      <c r="T18" s="56"/>
      <c r="U18" s="57"/>
      <c r="V18" s="57"/>
      <c r="W18" s="58"/>
      <c r="X18" s="34"/>
      <c r="Y18" s="58"/>
      <c r="Z18" s="57"/>
    </row>
    <row r="19" spans="1:26" ht="25.35" customHeight="1">
      <c r="A19" s="37">
        <v>7</v>
      </c>
      <c r="B19" s="37">
        <v>7</v>
      </c>
      <c r="C19" s="29" t="s">
        <v>213</v>
      </c>
      <c r="D19" s="43">
        <v>9762.61</v>
      </c>
      <c r="E19" s="41">
        <v>11381.94</v>
      </c>
      <c r="F19" s="47">
        <f>(D19-E19)/E19</f>
        <v>-0.14227187983770778</v>
      </c>
      <c r="G19" s="43">
        <v>1486</v>
      </c>
      <c r="H19" s="41">
        <v>28</v>
      </c>
      <c r="I19" s="41">
        <f t="shared" si="0"/>
        <v>53.071428571428569</v>
      </c>
      <c r="J19" s="41">
        <v>6</v>
      </c>
      <c r="K19" s="41">
        <v>8</v>
      </c>
      <c r="L19" s="43">
        <v>425753.69</v>
      </c>
      <c r="M19" s="43">
        <v>63575</v>
      </c>
      <c r="N19" s="39">
        <v>44456</v>
      </c>
      <c r="O19" s="38" t="s">
        <v>45</v>
      </c>
      <c r="P19" s="35"/>
      <c r="Q19" s="56"/>
      <c r="R19" s="56"/>
      <c r="S19" s="56"/>
      <c r="T19" s="56"/>
      <c r="U19" s="57"/>
      <c r="V19" s="57"/>
      <c r="W19" s="34"/>
      <c r="X19" s="58"/>
      <c r="Y19" s="58"/>
      <c r="Z19" s="57"/>
    </row>
    <row r="20" spans="1:26" ht="25.35" customHeight="1">
      <c r="A20" s="37">
        <v>8</v>
      </c>
      <c r="B20" s="37">
        <v>9</v>
      </c>
      <c r="C20" s="29" t="s">
        <v>265</v>
      </c>
      <c r="D20" s="43">
        <v>9025.14</v>
      </c>
      <c r="E20" s="41">
        <v>5587.55</v>
      </c>
      <c r="F20" s="47">
        <f>(D20-E20)/E20</f>
        <v>0.61522312999436235</v>
      </c>
      <c r="G20" s="43">
        <v>1837</v>
      </c>
      <c r="H20" s="41">
        <v>40</v>
      </c>
      <c r="I20" s="41">
        <f t="shared" si="0"/>
        <v>45.924999999999997</v>
      </c>
      <c r="J20" s="41">
        <v>10</v>
      </c>
      <c r="K20" s="41">
        <v>8</v>
      </c>
      <c r="L20" s="43">
        <v>222667</v>
      </c>
      <c r="M20" s="43">
        <v>45368</v>
      </c>
      <c r="N20" s="39">
        <v>44456</v>
      </c>
      <c r="O20" s="38" t="s">
        <v>43</v>
      </c>
      <c r="P20" s="35"/>
      <c r="Q20" s="56"/>
      <c r="R20" s="56"/>
      <c r="S20" s="56"/>
      <c r="T20" s="56"/>
      <c r="U20" s="57"/>
      <c r="V20" s="57"/>
      <c r="W20" s="34"/>
      <c r="X20" s="58"/>
      <c r="Y20" s="58"/>
      <c r="Z20" s="57"/>
    </row>
    <row r="21" spans="1:26" ht="25.35" customHeight="1">
      <c r="A21" s="37">
        <v>9</v>
      </c>
      <c r="B21" s="44" t="s">
        <v>36</v>
      </c>
      <c r="C21" s="29" t="s">
        <v>173</v>
      </c>
      <c r="D21" s="43">
        <v>6989.58</v>
      </c>
      <c r="E21" s="41" t="s">
        <v>36</v>
      </c>
      <c r="F21" s="41" t="s">
        <v>36</v>
      </c>
      <c r="G21" s="43">
        <v>1202</v>
      </c>
      <c r="H21" s="41">
        <v>24</v>
      </c>
      <c r="I21" s="41">
        <f t="shared" si="0"/>
        <v>50.083333333333336</v>
      </c>
      <c r="J21" s="41">
        <v>6</v>
      </c>
      <c r="K21" s="41">
        <v>8</v>
      </c>
      <c r="L21" s="43">
        <v>105445</v>
      </c>
      <c r="M21" s="43">
        <v>18334</v>
      </c>
      <c r="N21" s="39">
        <v>44456</v>
      </c>
      <c r="O21" s="38" t="s">
        <v>57</v>
      </c>
      <c r="P21" s="35"/>
      <c r="Q21" s="56"/>
      <c r="R21" s="56"/>
      <c r="S21" s="56"/>
      <c r="T21" s="56"/>
      <c r="U21" s="57"/>
      <c r="V21" s="57"/>
      <c r="W21" s="34"/>
      <c r="X21" s="58"/>
      <c r="Y21" s="58"/>
      <c r="Z21" s="57"/>
    </row>
    <row r="22" spans="1:26" ht="25.35" customHeight="1">
      <c r="A22" s="37">
        <v>10</v>
      </c>
      <c r="B22" s="37">
        <v>6</v>
      </c>
      <c r="C22" s="29" t="s">
        <v>290</v>
      </c>
      <c r="D22" s="43">
        <v>5355.77</v>
      </c>
      <c r="E22" s="41">
        <v>13595.43</v>
      </c>
      <c r="F22" s="47">
        <f>(D22-E22)/E22</f>
        <v>-0.60606100726494117</v>
      </c>
      <c r="G22" s="43">
        <v>780</v>
      </c>
      <c r="H22" s="41">
        <v>26</v>
      </c>
      <c r="I22" s="41">
        <f t="shared" si="0"/>
        <v>30</v>
      </c>
      <c r="J22" s="41">
        <v>8</v>
      </c>
      <c r="K22" s="41">
        <v>3</v>
      </c>
      <c r="L22" s="43">
        <v>50974</v>
      </c>
      <c r="M22" s="43">
        <v>8012</v>
      </c>
      <c r="N22" s="39">
        <v>44491</v>
      </c>
      <c r="O22" s="38" t="s">
        <v>43</v>
      </c>
      <c r="P22" s="35"/>
      <c r="Q22" s="56"/>
      <c r="R22" s="56"/>
      <c r="S22" s="56"/>
      <c r="T22" s="56"/>
      <c r="U22" s="57"/>
      <c r="V22" s="57"/>
      <c r="W22" s="34"/>
      <c r="X22" s="58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189400.51</v>
      </c>
      <c r="E23" s="36">
        <f t="shared" ref="E23:G23" si="1">SUM(E13:E22)</f>
        <v>108173.71000000002</v>
      </c>
      <c r="F23" s="67">
        <f>(D23-E23)/E23</f>
        <v>0.75089224544484956</v>
      </c>
      <c r="G23" s="36">
        <f t="shared" si="1"/>
        <v>31408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5</v>
      </c>
      <c r="C25" s="29" t="s">
        <v>284</v>
      </c>
      <c r="D25" s="43">
        <v>5306.91</v>
      </c>
      <c r="E25" s="41">
        <v>14671.35</v>
      </c>
      <c r="F25" s="47">
        <f t="shared" ref="F25:F35" si="2">(D25-E25)/E25</f>
        <v>-0.63828073081209302</v>
      </c>
      <c r="G25" s="43">
        <v>807</v>
      </c>
      <c r="H25" s="41">
        <v>27</v>
      </c>
      <c r="I25" s="41">
        <f t="shared" ref="I25:I30" si="3">G25/H25</f>
        <v>29.888888888888889</v>
      </c>
      <c r="J25" s="41">
        <v>11</v>
      </c>
      <c r="K25" s="41">
        <v>2</v>
      </c>
      <c r="L25" s="43">
        <v>30148</v>
      </c>
      <c r="M25" s="43">
        <v>4706</v>
      </c>
      <c r="N25" s="39">
        <v>44498</v>
      </c>
      <c r="O25" s="38" t="s">
        <v>41</v>
      </c>
      <c r="P25" s="35"/>
      <c r="Q25" s="56"/>
      <c r="R25" s="56"/>
      <c r="S25" s="56"/>
      <c r="T25" s="56"/>
      <c r="U25" s="57"/>
      <c r="V25" s="57"/>
      <c r="W25" s="34"/>
      <c r="X25" s="58"/>
      <c r="Y25" s="58"/>
      <c r="Z25" s="57"/>
    </row>
    <row r="26" spans="1:26" ht="25.35" customHeight="1">
      <c r="A26" s="37">
        <v>12</v>
      </c>
      <c r="B26" s="37">
        <v>8</v>
      </c>
      <c r="C26" s="29" t="s">
        <v>281</v>
      </c>
      <c r="D26" s="43">
        <v>2701.51</v>
      </c>
      <c r="E26" s="41">
        <v>6152.46</v>
      </c>
      <c r="F26" s="47">
        <f t="shared" si="2"/>
        <v>-0.56090571901320774</v>
      </c>
      <c r="G26" s="43">
        <v>434</v>
      </c>
      <c r="H26" s="41">
        <v>23</v>
      </c>
      <c r="I26" s="41">
        <f t="shared" si="3"/>
        <v>18.869565217391305</v>
      </c>
      <c r="J26" s="41">
        <v>10</v>
      </c>
      <c r="K26" s="41">
        <v>3</v>
      </c>
      <c r="L26" s="43">
        <v>33173</v>
      </c>
      <c r="M26" s="43">
        <v>5287</v>
      </c>
      <c r="N26" s="39">
        <v>44491</v>
      </c>
      <c r="O26" s="38" t="s">
        <v>50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37">
        <v>10</v>
      </c>
      <c r="C27" s="29" t="s">
        <v>291</v>
      </c>
      <c r="D27" s="43">
        <v>986.27</v>
      </c>
      <c r="E27" s="41">
        <v>1694.07</v>
      </c>
      <c r="F27" s="47">
        <f t="shared" si="2"/>
        <v>-0.41781036202754313</v>
      </c>
      <c r="G27" s="43">
        <v>141</v>
      </c>
      <c r="H27" s="41">
        <v>5</v>
      </c>
      <c r="I27" s="41">
        <f t="shared" si="3"/>
        <v>28.2</v>
      </c>
      <c r="J27" s="41">
        <v>2</v>
      </c>
      <c r="K27" s="41">
        <v>4</v>
      </c>
      <c r="L27" s="43">
        <v>28910</v>
      </c>
      <c r="M27" s="43">
        <v>4618</v>
      </c>
      <c r="N27" s="39">
        <v>44484</v>
      </c>
      <c r="O27" s="38" t="s">
        <v>41</v>
      </c>
      <c r="P27" s="35"/>
      <c r="Q27" s="56"/>
      <c r="R27" s="56"/>
      <c r="S27" s="56"/>
      <c r="T27" s="56"/>
      <c r="U27" s="57"/>
      <c r="V27" s="57"/>
      <c r="W27" s="34"/>
      <c r="X27" s="58"/>
      <c r="Y27" s="58"/>
      <c r="Z27" s="57"/>
    </row>
    <row r="28" spans="1:26" ht="25.35" customHeight="1">
      <c r="A28" s="37">
        <v>14</v>
      </c>
      <c r="B28" s="37">
        <v>20</v>
      </c>
      <c r="C28" s="29" t="s">
        <v>228</v>
      </c>
      <c r="D28" s="43">
        <v>859.2</v>
      </c>
      <c r="E28" s="41">
        <v>168</v>
      </c>
      <c r="F28" s="47">
        <f t="shared" si="2"/>
        <v>4.1142857142857148</v>
      </c>
      <c r="G28" s="43">
        <v>172</v>
      </c>
      <c r="H28" s="41">
        <v>2</v>
      </c>
      <c r="I28" s="41">
        <f t="shared" si="3"/>
        <v>86</v>
      </c>
      <c r="J28" s="41">
        <v>2</v>
      </c>
      <c r="K28" s="41">
        <v>4</v>
      </c>
      <c r="L28" s="43">
        <v>13898.48</v>
      </c>
      <c r="M28" s="43">
        <v>2512</v>
      </c>
      <c r="N28" s="39">
        <v>44477</v>
      </c>
      <c r="O28" s="38" t="s">
        <v>68</v>
      </c>
      <c r="P28" s="35"/>
      <c r="Q28" s="56"/>
      <c r="R28" s="56"/>
      <c r="S28" s="56"/>
      <c r="T28" s="56"/>
      <c r="U28" s="57"/>
      <c r="V28" s="57"/>
      <c r="W28" s="34"/>
      <c r="X28" s="58"/>
      <c r="Y28" s="58"/>
      <c r="Z28" s="57"/>
    </row>
    <row r="29" spans="1:26" ht="25.35" customHeight="1">
      <c r="A29" s="37">
        <v>15</v>
      </c>
      <c r="B29" s="37">
        <v>14</v>
      </c>
      <c r="C29" s="29" t="s">
        <v>273</v>
      </c>
      <c r="D29" s="43">
        <v>484.73</v>
      </c>
      <c r="E29" s="41">
        <v>896.5</v>
      </c>
      <c r="F29" s="47">
        <f t="shared" si="2"/>
        <v>-0.45930842163970997</v>
      </c>
      <c r="G29" s="43">
        <v>92</v>
      </c>
      <c r="H29" s="41">
        <v>9</v>
      </c>
      <c r="I29" s="41">
        <f t="shared" si="3"/>
        <v>10.222222222222221</v>
      </c>
      <c r="J29" s="41">
        <v>5</v>
      </c>
      <c r="K29" s="41">
        <v>3</v>
      </c>
      <c r="L29" s="43">
        <v>11065.02</v>
      </c>
      <c r="M29" s="43">
        <v>1787</v>
      </c>
      <c r="N29" s="39">
        <v>44491</v>
      </c>
      <c r="O29" s="38" t="s">
        <v>68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37">
        <v>15</v>
      </c>
      <c r="C30" s="29" t="s">
        <v>201</v>
      </c>
      <c r="D30" s="43">
        <v>339</v>
      </c>
      <c r="E30" s="41">
        <v>739</v>
      </c>
      <c r="F30" s="47">
        <f t="shared" si="2"/>
        <v>-0.54127198917456021</v>
      </c>
      <c r="G30" s="43">
        <v>65</v>
      </c>
      <c r="H30" s="41">
        <v>5</v>
      </c>
      <c r="I30" s="41">
        <f t="shared" si="3"/>
        <v>13</v>
      </c>
      <c r="J30" s="41">
        <v>4</v>
      </c>
      <c r="K30" s="41">
        <v>2</v>
      </c>
      <c r="L30" s="43">
        <v>2097.75</v>
      </c>
      <c r="M30" s="43">
        <v>377</v>
      </c>
      <c r="N30" s="39">
        <v>44498</v>
      </c>
      <c r="O30" s="38" t="s">
        <v>91</v>
      </c>
      <c r="P30" s="35"/>
      <c r="Q30" s="56"/>
      <c r="R30" s="56"/>
      <c r="S30" s="56"/>
      <c r="T30" s="56"/>
      <c r="U30" s="57"/>
      <c r="V30" s="57"/>
      <c r="W30" s="34"/>
      <c r="X30" s="58"/>
      <c r="Y30" s="58"/>
      <c r="Z30" s="57"/>
    </row>
    <row r="31" spans="1:26" ht="25.35" customHeight="1">
      <c r="A31" s="37">
        <v>17</v>
      </c>
      <c r="B31" s="37">
        <v>21</v>
      </c>
      <c r="C31" s="42" t="s">
        <v>216</v>
      </c>
      <c r="D31" s="43">
        <v>132</v>
      </c>
      <c r="E31" s="43">
        <v>131</v>
      </c>
      <c r="F31" s="47">
        <f t="shared" si="2"/>
        <v>7.6335877862595417E-3</v>
      </c>
      <c r="G31" s="43">
        <v>29</v>
      </c>
      <c r="H31" s="41" t="s">
        <v>36</v>
      </c>
      <c r="I31" s="41" t="s">
        <v>36</v>
      </c>
      <c r="J31" s="41">
        <v>1</v>
      </c>
      <c r="K31" s="41">
        <v>23</v>
      </c>
      <c r="L31" s="43">
        <v>14766</v>
      </c>
      <c r="M31" s="43">
        <v>2660</v>
      </c>
      <c r="N31" s="39">
        <v>44330</v>
      </c>
      <c r="O31" s="38" t="s">
        <v>81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37">
        <v>19</v>
      </c>
      <c r="C32" s="29" t="s">
        <v>299</v>
      </c>
      <c r="D32" s="43">
        <v>108.47</v>
      </c>
      <c r="E32" s="41">
        <v>195.5</v>
      </c>
      <c r="F32" s="47">
        <f t="shared" si="2"/>
        <v>-0.44516624040920716</v>
      </c>
      <c r="G32" s="43">
        <v>22</v>
      </c>
      <c r="H32" s="41">
        <v>3</v>
      </c>
      <c r="I32" s="41">
        <f>G32/H32</f>
        <v>7.333333333333333</v>
      </c>
      <c r="J32" s="41">
        <v>3</v>
      </c>
      <c r="K32" s="41">
        <v>3</v>
      </c>
      <c r="L32" s="43">
        <v>3070</v>
      </c>
      <c r="M32" s="43">
        <v>549</v>
      </c>
      <c r="N32" s="39">
        <v>44491</v>
      </c>
      <c r="O32" s="38" t="s">
        <v>50</v>
      </c>
      <c r="P32" s="35"/>
      <c r="Q32" s="56"/>
      <c r="R32" s="56"/>
      <c r="S32" s="56"/>
      <c r="T32" s="56"/>
      <c r="U32" s="57"/>
      <c r="V32" s="57"/>
      <c r="W32" s="34"/>
      <c r="X32" s="58"/>
      <c r="Y32" s="58"/>
      <c r="Z32" s="57"/>
    </row>
    <row r="33" spans="1:26" ht="25.35" customHeight="1">
      <c r="A33" s="37">
        <v>19</v>
      </c>
      <c r="B33" s="61">
        <v>22</v>
      </c>
      <c r="C33" s="29" t="s">
        <v>293</v>
      </c>
      <c r="D33" s="43">
        <v>74</v>
      </c>
      <c r="E33" s="41">
        <v>99</v>
      </c>
      <c r="F33" s="47">
        <f t="shared" si="2"/>
        <v>-0.25252525252525254</v>
      </c>
      <c r="G33" s="43">
        <v>12</v>
      </c>
      <c r="H33" s="41" t="s">
        <v>36</v>
      </c>
      <c r="I33" s="41" t="s">
        <v>36</v>
      </c>
      <c r="J33" s="41">
        <v>2</v>
      </c>
      <c r="K33" s="41">
        <v>3</v>
      </c>
      <c r="L33" s="43">
        <f>997.07+D33</f>
        <v>1071.0700000000002</v>
      </c>
      <c r="M33" s="43">
        <f>192</f>
        <v>192</v>
      </c>
      <c r="N33" s="39">
        <v>44484</v>
      </c>
      <c r="O33" s="38" t="s">
        <v>81</v>
      </c>
      <c r="P33" s="35"/>
      <c r="Q33" s="56"/>
      <c r="R33" s="56"/>
      <c r="S33" s="56"/>
      <c r="T33" s="56"/>
      <c r="U33" s="57"/>
      <c r="V33" s="57"/>
      <c r="W33" s="57"/>
      <c r="X33" s="34"/>
      <c r="Y33" s="58"/>
      <c r="Z33" s="58"/>
    </row>
    <row r="34" spans="1:26" ht="25.35" customHeight="1">
      <c r="A34" s="37">
        <v>20</v>
      </c>
      <c r="B34" s="37">
        <v>23</v>
      </c>
      <c r="C34" s="29" t="s">
        <v>141</v>
      </c>
      <c r="D34" s="43">
        <v>61</v>
      </c>
      <c r="E34" s="41">
        <v>49</v>
      </c>
      <c r="F34" s="47">
        <f t="shared" si="2"/>
        <v>0.24489795918367346</v>
      </c>
      <c r="G34" s="43">
        <v>11</v>
      </c>
      <c r="H34" s="41">
        <v>1</v>
      </c>
      <c r="I34" s="41">
        <f>G34/H34</f>
        <v>11</v>
      </c>
      <c r="J34" s="41">
        <v>1</v>
      </c>
      <c r="K34" s="41">
        <v>12</v>
      </c>
      <c r="L34" s="43">
        <v>11480.86</v>
      </c>
      <c r="M34" s="43">
        <v>2420</v>
      </c>
      <c r="N34" s="39">
        <v>44421</v>
      </c>
      <c r="O34" s="38" t="s">
        <v>68</v>
      </c>
      <c r="P34" s="35"/>
      <c r="Q34" s="56"/>
      <c r="R34" s="56"/>
      <c r="S34" s="56"/>
      <c r="T34" s="56"/>
      <c r="U34" s="57"/>
      <c r="V34" s="57"/>
      <c r="W34" s="34"/>
      <c r="X34" s="58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200453.60000000003</v>
      </c>
      <c r="E35" s="36">
        <f t="shared" ref="E35:G35" si="4">SUM(E23:E34)</f>
        <v>132969.59000000003</v>
      </c>
      <c r="F35" s="67">
        <f t="shared" si="2"/>
        <v>0.50751461292766264</v>
      </c>
      <c r="G35" s="36">
        <f t="shared" si="4"/>
        <v>33193</v>
      </c>
      <c r="H35" s="36"/>
      <c r="I35" s="16"/>
      <c r="J35" s="15"/>
      <c r="K35" s="17"/>
      <c r="L35" s="18"/>
      <c r="M35" s="22"/>
      <c r="N35" s="19"/>
      <c r="O35" s="48"/>
    </row>
    <row r="36" spans="1:26" ht="23.1" customHeight="1"/>
    <row r="37" spans="1:26" ht="17.25" customHeight="1"/>
    <row r="38" spans="1:26" ht="16.5" customHeight="1"/>
    <row r="51" spans="16:18">
      <c r="R51" s="35"/>
    </row>
    <row r="54" spans="16:18">
      <c r="P54" s="35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9796-1AB7-498A-B0F0-2EE7B2E4314D}">
  <dimension ref="A1:Z63"/>
  <sheetViews>
    <sheetView zoomScale="60" zoomScaleNormal="60" workbookViewId="0">
      <selection activeCell="A26" sqref="A26:XFD26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14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4.88671875" style="33" customWidth="1"/>
    <col min="24" max="24" width="11" style="33" customWidth="1"/>
    <col min="25" max="25" width="13.664062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300</v>
      </c>
      <c r="F1" s="2"/>
      <c r="G1" s="2"/>
      <c r="H1" s="2"/>
      <c r="I1" s="2"/>
    </row>
    <row r="2" spans="1:26" ht="19.5" customHeight="1">
      <c r="E2" s="2" t="s">
        <v>301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297</v>
      </c>
      <c r="E6" s="4" t="s">
        <v>302</v>
      </c>
      <c r="F6" s="129"/>
      <c r="G6" s="4" t="s">
        <v>297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5"/>
      <c r="X9" s="34"/>
      <c r="Y9" s="34"/>
      <c r="Z9" s="34"/>
    </row>
    <row r="10" spans="1:26">
      <c r="A10" s="132"/>
      <c r="B10" s="132"/>
      <c r="C10" s="129"/>
      <c r="D10" s="79" t="s">
        <v>298</v>
      </c>
      <c r="E10" s="79" t="s">
        <v>303</v>
      </c>
      <c r="F10" s="129"/>
      <c r="G10" s="79" t="s">
        <v>298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5"/>
      <c r="X10" s="34"/>
      <c r="Y10" s="34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5"/>
      <c r="X11" s="34"/>
      <c r="Y11" s="34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58"/>
      <c r="Z12" s="57"/>
    </row>
    <row r="13" spans="1:26" ht="25.35" customHeight="1">
      <c r="A13" s="37">
        <v>1</v>
      </c>
      <c r="B13" s="37">
        <v>1</v>
      </c>
      <c r="C13" s="29" t="s">
        <v>246</v>
      </c>
      <c r="D13" s="43">
        <v>28762.38</v>
      </c>
      <c r="E13" s="41">
        <v>60021.35</v>
      </c>
      <c r="F13" s="47">
        <f>(D13-E13)/E13</f>
        <v>-0.52079751621714598</v>
      </c>
      <c r="G13" s="43">
        <v>4019</v>
      </c>
      <c r="H13" s="41">
        <v>82</v>
      </c>
      <c r="I13" s="41">
        <f t="shared" ref="I13:I22" si="0">G13/H13</f>
        <v>49.012195121951223</v>
      </c>
      <c r="J13" s="41">
        <v>10</v>
      </c>
      <c r="K13" s="41">
        <v>3</v>
      </c>
      <c r="L13" s="43">
        <v>254356.43</v>
      </c>
      <c r="M13" s="43">
        <v>36147</v>
      </c>
      <c r="N13" s="39">
        <v>44484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34"/>
      <c r="Y13" s="58"/>
      <c r="Z13" s="57"/>
    </row>
    <row r="14" spans="1:26" ht="25.35" customHeight="1">
      <c r="A14" s="37">
        <v>2</v>
      </c>
      <c r="B14" s="37">
        <v>3</v>
      </c>
      <c r="C14" s="29" t="s">
        <v>212</v>
      </c>
      <c r="D14" s="43">
        <v>16981.77</v>
      </c>
      <c r="E14" s="41">
        <v>27934.639999999999</v>
      </c>
      <c r="F14" s="47">
        <f>(D14-E14)/E14</f>
        <v>-0.39208917673540805</v>
      </c>
      <c r="G14" s="43">
        <v>2525</v>
      </c>
      <c r="H14" s="41">
        <v>64</v>
      </c>
      <c r="I14" s="41">
        <f t="shared" si="0"/>
        <v>39.453125</v>
      </c>
      <c r="J14" s="41">
        <v>9</v>
      </c>
      <c r="K14" s="41">
        <v>5</v>
      </c>
      <c r="L14" s="43">
        <v>342299</v>
      </c>
      <c r="M14" s="43">
        <v>50417</v>
      </c>
      <c r="N14" s="39">
        <v>44470</v>
      </c>
      <c r="O14" s="48" t="s">
        <v>43</v>
      </c>
      <c r="P14" s="35"/>
      <c r="Q14" s="56"/>
      <c r="R14" s="56"/>
      <c r="S14" s="56"/>
      <c r="T14" s="56"/>
      <c r="U14" s="57"/>
      <c r="V14" s="57"/>
      <c r="W14" s="58"/>
      <c r="X14" s="34"/>
      <c r="Y14" s="58"/>
      <c r="Z14" s="57"/>
    </row>
    <row r="15" spans="1:26" ht="25.35" customHeight="1">
      <c r="A15" s="37">
        <v>3</v>
      </c>
      <c r="B15" s="37">
        <v>2</v>
      </c>
      <c r="C15" s="29" t="s">
        <v>256</v>
      </c>
      <c r="D15" s="43">
        <v>16667.939999999999</v>
      </c>
      <c r="E15" s="41">
        <v>32375.42</v>
      </c>
      <c r="F15" s="47">
        <f>(D15-E15)/E15</f>
        <v>-0.48516683335691091</v>
      </c>
      <c r="G15" s="43">
        <v>3141</v>
      </c>
      <c r="H15" s="41">
        <v>100</v>
      </c>
      <c r="I15" s="41">
        <f t="shared" si="0"/>
        <v>31.41</v>
      </c>
      <c r="J15" s="41">
        <v>15</v>
      </c>
      <c r="K15" s="41">
        <v>4</v>
      </c>
      <c r="L15" s="43">
        <v>176224</v>
      </c>
      <c r="M15" s="43">
        <v>35275</v>
      </c>
      <c r="N15" s="39">
        <v>44477</v>
      </c>
      <c r="O15" s="38" t="s">
        <v>43</v>
      </c>
      <c r="P15" s="35"/>
      <c r="Q15" s="56"/>
      <c r="R15" s="56"/>
      <c r="S15" s="56"/>
      <c r="T15" s="56"/>
      <c r="U15" s="57"/>
      <c r="V15" s="57"/>
      <c r="W15" s="58"/>
      <c r="X15" s="34"/>
      <c r="Y15" s="58"/>
      <c r="Z15" s="57"/>
    </row>
    <row r="16" spans="1:26" ht="25.35" customHeight="1">
      <c r="A16" s="37">
        <v>4</v>
      </c>
      <c r="B16" s="37" t="s">
        <v>34</v>
      </c>
      <c r="C16" s="29" t="s">
        <v>247</v>
      </c>
      <c r="D16" s="43">
        <v>15196.7</v>
      </c>
      <c r="E16" s="41" t="s">
        <v>36</v>
      </c>
      <c r="F16" s="41" t="s">
        <v>36</v>
      </c>
      <c r="G16" s="43">
        <v>3104</v>
      </c>
      <c r="H16" s="41">
        <v>141</v>
      </c>
      <c r="I16" s="41">
        <f t="shared" si="0"/>
        <v>22.01418439716312</v>
      </c>
      <c r="J16" s="41">
        <v>17</v>
      </c>
      <c r="K16" s="41">
        <v>1</v>
      </c>
      <c r="L16" s="43">
        <v>15712</v>
      </c>
      <c r="M16" s="43">
        <v>3217</v>
      </c>
      <c r="N16" s="39">
        <v>44498</v>
      </c>
      <c r="O16" s="38" t="s">
        <v>41</v>
      </c>
      <c r="P16" s="35"/>
      <c r="Q16" s="56"/>
      <c r="R16" s="56"/>
      <c r="S16" s="56"/>
      <c r="T16" s="56"/>
      <c r="U16" s="57"/>
      <c r="V16" s="57"/>
      <c r="W16" s="58"/>
      <c r="X16" s="34"/>
      <c r="Y16" s="58"/>
      <c r="Z16" s="57"/>
    </row>
    <row r="17" spans="1:26" ht="25.35" customHeight="1">
      <c r="A17" s="37">
        <v>5</v>
      </c>
      <c r="B17" s="37" t="s">
        <v>34</v>
      </c>
      <c r="C17" s="29" t="s">
        <v>284</v>
      </c>
      <c r="D17" s="43">
        <v>14671.35</v>
      </c>
      <c r="E17" s="41" t="s">
        <v>36</v>
      </c>
      <c r="F17" s="41" t="s">
        <v>36</v>
      </c>
      <c r="G17" s="43">
        <v>2306</v>
      </c>
      <c r="H17" s="41">
        <v>94</v>
      </c>
      <c r="I17" s="41">
        <f t="shared" si="0"/>
        <v>24.531914893617021</v>
      </c>
      <c r="J17" s="41">
        <v>16</v>
      </c>
      <c r="K17" s="41">
        <v>1</v>
      </c>
      <c r="L17" s="43">
        <v>14671</v>
      </c>
      <c r="M17" s="43">
        <v>2306</v>
      </c>
      <c r="N17" s="39">
        <v>44498</v>
      </c>
      <c r="O17" s="38" t="s">
        <v>41</v>
      </c>
      <c r="P17" s="35"/>
      <c r="Q17" s="56"/>
      <c r="R17" s="56"/>
      <c r="S17" s="56"/>
      <c r="T17" s="56"/>
      <c r="U17" s="57"/>
      <c r="V17" s="57"/>
      <c r="W17" s="58"/>
      <c r="X17" s="34"/>
      <c r="Y17" s="58"/>
      <c r="Z17" s="57"/>
    </row>
    <row r="18" spans="1:26" ht="25.35" customHeight="1">
      <c r="A18" s="37">
        <v>6</v>
      </c>
      <c r="B18" s="37">
        <v>4</v>
      </c>
      <c r="C18" s="29" t="s">
        <v>290</v>
      </c>
      <c r="D18" s="43">
        <v>13595.43</v>
      </c>
      <c r="E18" s="41">
        <v>17721.650000000001</v>
      </c>
      <c r="F18" s="47">
        <f t="shared" ref="F18:F23" si="1">(D18-E18)/E18</f>
        <v>-0.23283497868426478</v>
      </c>
      <c r="G18" s="43">
        <v>2194</v>
      </c>
      <c r="H18" s="41">
        <v>60</v>
      </c>
      <c r="I18" s="41">
        <f t="shared" si="0"/>
        <v>36.56666666666667</v>
      </c>
      <c r="J18" s="41">
        <v>12</v>
      </c>
      <c r="K18" s="41">
        <v>2</v>
      </c>
      <c r="L18" s="43">
        <v>39259</v>
      </c>
      <c r="M18" s="43">
        <v>6246</v>
      </c>
      <c r="N18" s="39">
        <v>44491</v>
      </c>
      <c r="O18" s="38" t="s">
        <v>43</v>
      </c>
      <c r="P18" s="35"/>
      <c r="Q18" s="56"/>
      <c r="R18" s="56"/>
      <c r="S18" s="56"/>
      <c r="T18" s="56"/>
      <c r="U18" s="57"/>
      <c r="V18" s="57"/>
      <c r="W18" s="58"/>
      <c r="X18" s="34"/>
      <c r="Y18" s="58"/>
      <c r="Z18" s="57"/>
    </row>
    <row r="19" spans="1:26" ht="25.35" customHeight="1">
      <c r="A19" s="37">
        <v>7</v>
      </c>
      <c r="B19" s="37">
        <v>5</v>
      </c>
      <c r="C19" s="29" t="s">
        <v>213</v>
      </c>
      <c r="D19" s="43">
        <v>11381.94</v>
      </c>
      <c r="E19" s="41">
        <v>16184.3</v>
      </c>
      <c r="F19" s="47">
        <f t="shared" si="1"/>
        <v>-0.29672954653584022</v>
      </c>
      <c r="G19" s="43">
        <v>1759</v>
      </c>
      <c r="H19" s="41">
        <v>49</v>
      </c>
      <c r="I19" s="41">
        <f t="shared" si="0"/>
        <v>35.897959183673471</v>
      </c>
      <c r="J19" s="41">
        <v>9</v>
      </c>
      <c r="K19" s="41">
        <v>7</v>
      </c>
      <c r="L19" s="43">
        <v>402879.14</v>
      </c>
      <c r="M19" s="43">
        <v>60038</v>
      </c>
      <c r="N19" s="39">
        <v>44456</v>
      </c>
      <c r="O19" s="38" t="s">
        <v>45</v>
      </c>
      <c r="P19" s="35"/>
      <c r="Q19" s="56"/>
      <c r="R19" s="56"/>
      <c r="S19" s="56"/>
      <c r="T19" s="56"/>
      <c r="U19" s="57"/>
      <c r="V19" s="57"/>
      <c r="W19" s="58"/>
      <c r="X19" s="34"/>
      <c r="Y19" s="58"/>
      <c r="Z19" s="57"/>
    </row>
    <row r="20" spans="1:26" ht="25.35" customHeight="1">
      <c r="A20" s="37">
        <v>8</v>
      </c>
      <c r="B20" s="37">
        <v>7</v>
      </c>
      <c r="C20" s="29" t="s">
        <v>281</v>
      </c>
      <c r="D20" s="43">
        <v>6152.46</v>
      </c>
      <c r="E20" s="41">
        <v>12534.99</v>
      </c>
      <c r="F20" s="47">
        <f t="shared" si="1"/>
        <v>-0.50917711142968602</v>
      </c>
      <c r="G20" s="43">
        <v>954</v>
      </c>
      <c r="H20" s="41">
        <v>52</v>
      </c>
      <c r="I20" s="41">
        <f t="shared" si="0"/>
        <v>18.346153846153847</v>
      </c>
      <c r="J20" s="41">
        <v>14</v>
      </c>
      <c r="K20" s="41">
        <v>2</v>
      </c>
      <c r="L20" s="43">
        <v>24128</v>
      </c>
      <c r="M20" s="43">
        <v>3889</v>
      </c>
      <c r="N20" s="39">
        <v>44491</v>
      </c>
      <c r="O20" s="38" t="s">
        <v>50</v>
      </c>
      <c r="P20" s="35"/>
      <c r="Q20" s="56"/>
      <c r="R20" s="56"/>
      <c r="S20" s="56"/>
      <c r="T20" s="56"/>
      <c r="U20" s="57"/>
      <c r="V20" s="57"/>
      <c r="W20" s="58"/>
      <c r="X20" s="34"/>
      <c r="Y20" s="58"/>
      <c r="Z20" s="57"/>
    </row>
    <row r="21" spans="1:26" ht="25.35" customHeight="1">
      <c r="A21" s="37">
        <v>9</v>
      </c>
      <c r="B21" s="37">
        <v>6</v>
      </c>
      <c r="C21" s="29" t="s">
        <v>265</v>
      </c>
      <c r="D21" s="43">
        <v>5587.55</v>
      </c>
      <c r="E21" s="41">
        <v>13280.54</v>
      </c>
      <c r="F21" s="47">
        <f t="shared" si="1"/>
        <v>-0.5792678610960097</v>
      </c>
      <c r="G21" s="43">
        <v>1118</v>
      </c>
      <c r="H21" s="41">
        <v>51</v>
      </c>
      <c r="I21" s="41">
        <f t="shared" si="0"/>
        <v>21.921568627450981</v>
      </c>
      <c r="J21" s="41">
        <v>10</v>
      </c>
      <c r="K21" s="41">
        <v>7</v>
      </c>
      <c r="L21" s="43">
        <v>203475</v>
      </c>
      <c r="M21" s="43">
        <v>41445</v>
      </c>
      <c r="N21" s="39">
        <v>44456</v>
      </c>
      <c r="O21" s="38" t="s">
        <v>43</v>
      </c>
      <c r="P21" s="35"/>
      <c r="Q21" s="56"/>
      <c r="R21" s="56"/>
      <c r="S21" s="56"/>
      <c r="T21" s="56"/>
      <c r="U21" s="57"/>
      <c r="V21" s="57"/>
      <c r="W21" s="58"/>
      <c r="X21" s="34"/>
      <c r="Y21" s="58"/>
      <c r="Z21" s="57"/>
    </row>
    <row r="22" spans="1:26" ht="25.35" customHeight="1">
      <c r="A22" s="37">
        <v>10</v>
      </c>
      <c r="B22" s="37">
        <v>11</v>
      </c>
      <c r="C22" s="29" t="s">
        <v>291</v>
      </c>
      <c r="D22" s="43">
        <v>1694.07</v>
      </c>
      <c r="E22" s="41">
        <v>5264.12</v>
      </c>
      <c r="F22" s="47">
        <f t="shared" si="1"/>
        <v>-0.67818552768553908</v>
      </c>
      <c r="G22" s="43">
        <v>262</v>
      </c>
      <c r="H22" s="41">
        <v>11</v>
      </c>
      <c r="I22" s="41">
        <f t="shared" si="0"/>
        <v>23.818181818181817</v>
      </c>
      <c r="J22" s="41">
        <v>5</v>
      </c>
      <c r="K22" s="41">
        <v>3</v>
      </c>
      <c r="L22" s="43">
        <v>26288</v>
      </c>
      <c r="M22" s="43">
        <v>4223</v>
      </c>
      <c r="N22" s="39">
        <v>44484</v>
      </c>
      <c r="O22" s="38" t="s">
        <v>41</v>
      </c>
      <c r="P22" s="35"/>
      <c r="Q22" s="56"/>
      <c r="R22" s="56"/>
      <c r="S22" s="56"/>
      <c r="T22" s="56"/>
      <c r="U22" s="57"/>
      <c r="V22" s="57"/>
      <c r="W22" s="58"/>
      <c r="X22" s="34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130691.59000000003</v>
      </c>
      <c r="E23" s="36">
        <f t="shared" ref="E23:G23" si="2">SUM(E13:E22)</f>
        <v>185317.00999999998</v>
      </c>
      <c r="F23" s="55">
        <f t="shared" si="1"/>
        <v>-0.29476743662117127</v>
      </c>
      <c r="G23" s="36">
        <f t="shared" si="2"/>
        <v>21382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41" t="s">
        <v>36</v>
      </c>
      <c r="C25" s="29" t="s">
        <v>304</v>
      </c>
      <c r="D25" s="43">
        <v>1367.96</v>
      </c>
      <c r="E25" s="41" t="s">
        <v>36</v>
      </c>
      <c r="F25" s="41" t="s">
        <v>36</v>
      </c>
      <c r="G25" s="43">
        <v>292</v>
      </c>
      <c r="H25" s="41">
        <v>6</v>
      </c>
      <c r="I25" s="41">
        <f t="shared" ref="I25:I34" si="3">G25/H25</f>
        <v>48.666666666666664</v>
      </c>
      <c r="J25" s="41">
        <v>6</v>
      </c>
      <c r="K25" s="41" t="s">
        <v>36</v>
      </c>
      <c r="L25" s="43">
        <v>107970</v>
      </c>
      <c r="M25" s="43">
        <v>17269</v>
      </c>
      <c r="N25" s="39">
        <v>44344</v>
      </c>
      <c r="O25" s="38" t="s">
        <v>37</v>
      </c>
      <c r="P25" s="35"/>
      <c r="Q25" s="56"/>
      <c r="R25" s="56"/>
      <c r="S25" s="56"/>
      <c r="T25" s="56"/>
      <c r="U25" s="57"/>
      <c r="V25" s="57"/>
      <c r="W25" s="34"/>
      <c r="X25" s="58"/>
      <c r="Y25" s="57"/>
      <c r="Z25" s="58"/>
    </row>
    <row r="26" spans="1:26" ht="25.35" customHeight="1">
      <c r="A26" s="37">
        <v>12</v>
      </c>
      <c r="B26" s="61">
        <v>10</v>
      </c>
      <c r="C26" s="29" t="s">
        <v>292</v>
      </c>
      <c r="D26" s="43">
        <v>1352.3</v>
      </c>
      <c r="E26" s="41">
        <v>5676.69</v>
      </c>
      <c r="F26" s="47">
        <f>(D26-E26)/E26</f>
        <v>-0.76178019233038963</v>
      </c>
      <c r="G26" s="43">
        <v>263</v>
      </c>
      <c r="H26" s="41">
        <v>18</v>
      </c>
      <c r="I26" s="41">
        <f t="shared" si="3"/>
        <v>14.611111111111111</v>
      </c>
      <c r="J26" s="41">
        <v>5</v>
      </c>
      <c r="K26" s="41">
        <v>5</v>
      </c>
      <c r="L26" s="43">
        <v>42939.05</v>
      </c>
      <c r="M26" s="43">
        <v>9031</v>
      </c>
      <c r="N26" s="39">
        <v>44470</v>
      </c>
      <c r="O26" s="48" t="s">
        <v>48</v>
      </c>
      <c r="P26" s="35"/>
      <c r="R26" s="40"/>
      <c r="T26" s="35"/>
      <c r="U26" s="34"/>
      <c r="V26" s="34"/>
      <c r="W26" s="35"/>
      <c r="X26" s="34"/>
      <c r="Y26" s="34"/>
      <c r="Z26" s="34"/>
    </row>
    <row r="27" spans="1:26" ht="25.35" customHeight="1">
      <c r="A27" s="37">
        <v>13</v>
      </c>
      <c r="B27" s="44" t="s">
        <v>36</v>
      </c>
      <c r="C27" s="29" t="s">
        <v>305</v>
      </c>
      <c r="D27" s="43">
        <v>1349.11</v>
      </c>
      <c r="E27" s="41" t="s">
        <v>36</v>
      </c>
      <c r="F27" s="41" t="s">
        <v>36</v>
      </c>
      <c r="G27" s="43">
        <v>287</v>
      </c>
      <c r="H27" s="41">
        <v>6</v>
      </c>
      <c r="I27" s="41">
        <f t="shared" si="3"/>
        <v>47.833333333333336</v>
      </c>
      <c r="J27" s="41">
        <v>6</v>
      </c>
      <c r="K27" s="41" t="s">
        <v>36</v>
      </c>
      <c r="L27" s="43">
        <v>17601</v>
      </c>
      <c r="M27" s="43">
        <v>3129</v>
      </c>
      <c r="N27" s="39">
        <v>44435</v>
      </c>
      <c r="O27" s="38" t="s">
        <v>43</v>
      </c>
      <c r="P27" s="35"/>
      <c r="Q27" s="56"/>
      <c r="R27" s="56"/>
      <c r="S27" s="56"/>
      <c r="T27" s="56"/>
      <c r="U27" s="57"/>
      <c r="V27" s="57"/>
      <c r="W27" s="58"/>
      <c r="X27" s="34"/>
      <c r="Y27" s="58"/>
      <c r="Z27" s="57"/>
    </row>
    <row r="28" spans="1:26" ht="25.35" customHeight="1">
      <c r="A28" s="37">
        <v>14</v>
      </c>
      <c r="B28" s="37">
        <v>9</v>
      </c>
      <c r="C28" s="29" t="s">
        <v>273</v>
      </c>
      <c r="D28" s="43">
        <v>896.5</v>
      </c>
      <c r="E28" s="41">
        <v>5984.12</v>
      </c>
      <c r="F28" s="47">
        <f>(D28-E28)/E28</f>
        <v>-0.85018682780425525</v>
      </c>
      <c r="G28" s="43">
        <v>165</v>
      </c>
      <c r="H28" s="41">
        <v>12</v>
      </c>
      <c r="I28" s="41">
        <f t="shared" si="3"/>
        <v>13.75</v>
      </c>
      <c r="J28" s="41">
        <v>6</v>
      </c>
      <c r="K28" s="41">
        <v>2</v>
      </c>
      <c r="L28" s="43">
        <v>9268.0400000000009</v>
      </c>
      <c r="M28" s="43">
        <v>1447</v>
      </c>
      <c r="N28" s="39">
        <v>44491</v>
      </c>
      <c r="O28" s="38" t="s">
        <v>68</v>
      </c>
      <c r="P28" s="35"/>
      <c r="Q28" s="56"/>
      <c r="R28" s="56"/>
      <c r="S28" s="56"/>
      <c r="T28" s="56"/>
      <c r="U28" s="57"/>
      <c r="V28" s="57"/>
      <c r="W28" s="58"/>
      <c r="X28" s="34"/>
      <c r="Y28" s="58"/>
      <c r="Z28" s="57"/>
    </row>
    <row r="29" spans="1:26" ht="25.35" customHeight="1">
      <c r="A29" s="37">
        <v>15</v>
      </c>
      <c r="B29" s="37" t="s">
        <v>34</v>
      </c>
      <c r="C29" s="29" t="s">
        <v>201</v>
      </c>
      <c r="D29" s="43">
        <v>739</v>
      </c>
      <c r="E29" s="41" t="s">
        <v>36</v>
      </c>
      <c r="F29" s="41" t="s">
        <v>36</v>
      </c>
      <c r="G29" s="43">
        <v>132</v>
      </c>
      <c r="H29" s="41">
        <v>17</v>
      </c>
      <c r="I29" s="41">
        <f>G29/H29</f>
        <v>7.7647058823529411</v>
      </c>
      <c r="J29" s="41">
        <v>7</v>
      </c>
      <c r="K29" s="41">
        <v>1</v>
      </c>
      <c r="L29" s="43">
        <v>739</v>
      </c>
      <c r="M29" s="43">
        <v>132</v>
      </c>
      <c r="N29" s="39">
        <v>44498</v>
      </c>
      <c r="O29" s="38" t="s">
        <v>91</v>
      </c>
      <c r="P29" s="35"/>
      <c r="Q29" s="56"/>
      <c r="R29" s="56"/>
      <c r="S29" s="56"/>
      <c r="T29" s="56"/>
      <c r="U29" s="57"/>
      <c r="V29" s="57"/>
      <c r="W29" s="58"/>
      <c r="X29" s="34"/>
      <c r="Y29" s="58"/>
      <c r="Z29" s="57"/>
    </row>
    <row r="30" spans="1:26" ht="25.35" customHeight="1">
      <c r="A30" s="37">
        <v>16</v>
      </c>
      <c r="B30" s="37">
        <v>12</v>
      </c>
      <c r="C30" s="29" t="s">
        <v>306</v>
      </c>
      <c r="D30" s="43">
        <v>667.37</v>
      </c>
      <c r="E30" s="41">
        <v>2658.47</v>
      </c>
      <c r="F30" s="47">
        <f>(D30-E30)/E30</f>
        <v>-0.74896463003155955</v>
      </c>
      <c r="G30" s="43">
        <v>140</v>
      </c>
      <c r="H30" s="41">
        <v>9</v>
      </c>
      <c r="I30" s="41">
        <f t="shared" si="3"/>
        <v>15.555555555555555</v>
      </c>
      <c r="J30" s="41">
        <v>3</v>
      </c>
      <c r="K30" s="41">
        <v>11</v>
      </c>
      <c r="L30" s="43">
        <v>171830</v>
      </c>
      <c r="M30" s="43">
        <v>37017</v>
      </c>
      <c r="N30" s="39">
        <v>44428</v>
      </c>
      <c r="O30" s="38" t="s">
        <v>37</v>
      </c>
      <c r="P30" s="35"/>
      <c r="Q30" s="56"/>
      <c r="R30" s="56"/>
      <c r="S30" s="56"/>
      <c r="T30" s="56"/>
      <c r="U30" s="57"/>
      <c r="V30" s="57"/>
      <c r="W30" s="58"/>
      <c r="X30" s="34"/>
      <c r="Y30" s="58"/>
      <c r="Z30" s="57"/>
    </row>
    <row r="31" spans="1:26" ht="25.35" customHeight="1">
      <c r="A31" s="37">
        <v>17</v>
      </c>
      <c r="B31" s="37" t="s">
        <v>149</v>
      </c>
      <c r="C31" s="29" t="s">
        <v>272</v>
      </c>
      <c r="D31" s="43">
        <v>549.04999999999995</v>
      </c>
      <c r="E31" s="41" t="s">
        <v>36</v>
      </c>
      <c r="F31" s="41" t="s">
        <v>36</v>
      </c>
      <c r="G31" s="43">
        <v>94</v>
      </c>
      <c r="H31" s="41">
        <v>4</v>
      </c>
      <c r="I31" s="41">
        <f t="shared" si="3"/>
        <v>23.5</v>
      </c>
      <c r="J31" s="41">
        <v>2</v>
      </c>
      <c r="K31" s="41">
        <v>0</v>
      </c>
      <c r="L31" s="43">
        <v>549.04999999999995</v>
      </c>
      <c r="M31" s="43">
        <v>94</v>
      </c>
      <c r="N31" s="39" t="s">
        <v>150</v>
      </c>
      <c r="O31" s="38" t="s">
        <v>48</v>
      </c>
      <c r="P31" s="35"/>
      <c r="Q31" s="56"/>
      <c r="R31" s="56"/>
      <c r="S31" s="56"/>
      <c r="T31" s="56"/>
      <c r="U31" s="57"/>
      <c r="V31" s="57"/>
      <c r="W31" s="58"/>
      <c r="X31" s="34"/>
      <c r="Y31" s="58"/>
      <c r="Z31" s="57"/>
    </row>
    <row r="32" spans="1:26" ht="25.35" customHeight="1">
      <c r="A32" s="37">
        <v>18</v>
      </c>
      <c r="B32" s="37">
        <v>14</v>
      </c>
      <c r="C32" s="29" t="s">
        <v>307</v>
      </c>
      <c r="D32" s="43">
        <v>289.23</v>
      </c>
      <c r="E32" s="41">
        <v>376.63</v>
      </c>
      <c r="F32" s="47">
        <f>(D32-E32)/E32</f>
        <v>-0.23205798794572918</v>
      </c>
      <c r="G32" s="43">
        <v>56</v>
      </c>
      <c r="H32" s="41">
        <v>6</v>
      </c>
      <c r="I32" s="41">
        <f t="shared" si="3"/>
        <v>9.3333333333333339</v>
      </c>
      <c r="J32" s="41">
        <v>2</v>
      </c>
      <c r="K32" s="41">
        <v>15</v>
      </c>
      <c r="L32" s="43">
        <v>228706</v>
      </c>
      <c r="M32" s="43">
        <v>49301</v>
      </c>
      <c r="N32" s="39">
        <v>44400</v>
      </c>
      <c r="O32" s="48" t="s">
        <v>41</v>
      </c>
      <c r="P32" s="35"/>
      <c r="Q32" s="56"/>
      <c r="R32" s="56"/>
      <c r="S32" s="56"/>
      <c r="T32" s="56"/>
      <c r="U32" s="57"/>
      <c r="V32" s="57"/>
      <c r="W32" s="58"/>
      <c r="X32" s="34"/>
      <c r="Y32" s="58"/>
      <c r="Z32" s="57"/>
    </row>
    <row r="33" spans="1:26" ht="25.35" customHeight="1">
      <c r="A33" s="37">
        <v>19</v>
      </c>
      <c r="B33" s="37">
        <v>13</v>
      </c>
      <c r="C33" s="29" t="s">
        <v>299</v>
      </c>
      <c r="D33" s="43">
        <v>195.5</v>
      </c>
      <c r="E33" s="41">
        <v>1850.49</v>
      </c>
      <c r="F33" s="47">
        <f>(D33-E33)/E33</f>
        <v>-0.89435230668633714</v>
      </c>
      <c r="G33" s="43">
        <v>40</v>
      </c>
      <c r="H33" s="41">
        <v>7</v>
      </c>
      <c r="I33" s="41">
        <f t="shared" si="3"/>
        <v>5.7142857142857144</v>
      </c>
      <c r="J33" s="41">
        <v>5</v>
      </c>
      <c r="K33" s="41">
        <v>2</v>
      </c>
      <c r="L33" s="43">
        <v>2776</v>
      </c>
      <c r="M33" s="43">
        <v>482</v>
      </c>
      <c r="N33" s="39">
        <v>44491</v>
      </c>
      <c r="O33" s="38" t="s">
        <v>50</v>
      </c>
      <c r="P33" s="35"/>
      <c r="Q33" s="56"/>
      <c r="R33" s="56"/>
      <c r="S33" s="56"/>
      <c r="T33" s="56"/>
      <c r="U33" s="57"/>
      <c r="V33" s="57"/>
      <c r="W33" s="58"/>
      <c r="X33" s="34"/>
      <c r="Y33" s="58"/>
      <c r="Z33" s="57"/>
    </row>
    <row r="34" spans="1:26" ht="25.35" customHeight="1">
      <c r="A34" s="37">
        <v>20</v>
      </c>
      <c r="B34" s="37">
        <v>15</v>
      </c>
      <c r="C34" s="29" t="s">
        <v>228</v>
      </c>
      <c r="D34" s="43">
        <v>168</v>
      </c>
      <c r="E34" s="41">
        <v>236.1</v>
      </c>
      <c r="F34" s="47">
        <f>(D34-E34)/E34</f>
        <v>-0.28843710292249047</v>
      </c>
      <c r="G34" s="43">
        <v>36</v>
      </c>
      <c r="H34" s="41">
        <v>3</v>
      </c>
      <c r="I34" s="41">
        <f t="shared" si="3"/>
        <v>12</v>
      </c>
      <c r="J34" s="41">
        <v>2</v>
      </c>
      <c r="K34" s="41">
        <v>3</v>
      </c>
      <c r="L34" s="43">
        <v>12346.28</v>
      </c>
      <c r="M34" s="43">
        <v>2214</v>
      </c>
      <c r="N34" s="39">
        <v>44477</v>
      </c>
      <c r="O34" s="38" t="s">
        <v>68</v>
      </c>
      <c r="P34" s="35"/>
      <c r="Q34" s="56"/>
      <c r="R34" s="56"/>
      <c r="S34" s="56"/>
      <c r="T34" s="56"/>
      <c r="U34" s="57"/>
      <c r="V34" s="57"/>
      <c r="W34" s="58"/>
      <c r="X34" s="34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138265.60999999999</v>
      </c>
      <c r="E35" s="36">
        <f t="shared" ref="E35:G35" si="4">SUM(E23:E34)</f>
        <v>202099.50999999998</v>
      </c>
      <c r="F35" s="67">
        <f>(D35-E35)/E35</f>
        <v>-0.31585380884891806</v>
      </c>
      <c r="G35" s="36">
        <f t="shared" si="4"/>
        <v>22887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16</v>
      </c>
      <c r="C37" s="42" t="s">
        <v>216</v>
      </c>
      <c r="D37" s="43">
        <v>131</v>
      </c>
      <c r="E37" s="43">
        <v>218</v>
      </c>
      <c r="F37" s="47">
        <f>(D37-E37)/E37</f>
        <v>-0.39908256880733944</v>
      </c>
      <c r="G37" s="43">
        <v>26</v>
      </c>
      <c r="H37" s="41" t="s">
        <v>36</v>
      </c>
      <c r="I37" s="41" t="s">
        <v>36</v>
      </c>
      <c r="J37" s="41">
        <v>1</v>
      </c>
      <c r="K37" s="41">
        <v>22</v>
      </c>
      <c r="L37" s="43">
        <v>14644.59</v>
      </c>
      <c r="M37" s="43">
        <v>2629</v>
      </c>
      <c r="N37" s="39">
        <v>44330</v>
      </c>
      <c r="O37" s="38" t="s">
        <v>81</v>
      </c>
      <c r="P37" s="35"/>
      <c r="Q37" s="56"/>
      <c r="R37" s="56"/>
      <c r="S37" s="56"/>
      <c r="T37" s="56"/>
      <c r="U37" s="57"/>
      <c r="V37" s="57"/>
      <c r="W37" s="58"/>
      <c r="X37" s="34"/>
      <c r="Y37" s="58"/>
      <c r="Z37" s="57"/>
    </row>
    <row r="38" spans="1:26" ht="25.35" customHeight="1">
      <c r="A38" s="37">
        <v>22</v>
      </c>
      <c r="B38" s="61">
        <v>17</v>
      </c>
      <c r="C38" s="29" t="s">
        <v>293</v>
      </c>
      <c r="D38" s="43">
        <v>99</v>
      </c>
      <c r="E38" s="41">
        <v>187</v>
      </c>
      <c r="F38" s="47">
        <f>(D38-E38)/E38</f>
        <v>-0.47058823529411764</v>
      </c>
      <c r="G38" s="43">
        <v>21</v>
      </c>
      <c r="H38" s="41" t="s">
        <v>36</v>
      </c>
      <c r="I38" s="41" t="s">
        <v>36</v>
      </c>
      <c r="J38" s="41">
        <v>1</v>
      </c>
      <c r="K38" s="41">
        <v>2</v>
      </c>
      <c r="L38" s="43">
        <v>923.07</v>
      </c>
      <c r="M38" s="43">
        <v>180</v>
      </c>
      <c r="N38" s="39">
        <v>44484</v>
      </c>
      <c r="O38" s="38" t="s">
        <v>81</v>
      </c>
      <c r="P38" s="35"/>
      <c r="Q38" s="56"/>
      <c r="R38" s="56"/>
      <c r="S38" s="56"/>
      <c r="T38" s="56"/>
      <c r="U38" s="57"/>
      <c r="V38" s="57"/>
      <c r="W38" s="58"/>
      <c r="X38" s="57"/>
      <c r="Y38" s="34"/>
      <c r="Z38" s="58"/>
    </row>
    <row r="39" spans="1:26" ht="25.35" customHeight="1">
      <c r="A39" s="37">
        <v>23</v>
      </c>
      <c r="B39" s="37">
        <v>20</v>
      </c>
      <c r="C39" s="29" t="s">
        <v>141</v>
      </c>
      <c r="D39" s="43">
        <v>49</v>
      </c>
      <c r="E39" s="41">
        <v>56</v>
      </c>
      <c r="F39" s="47">
        <f>(D39-E39)/E39</f>
        <v>-0.125</v>
      </c>
      <c r="G39" s="43">
        <v>7</v>
      </c>
      <c r="H39" s="41">
        <v>1</v>
      </c>
      <c r="I39" s="41">
        <f>G39/H39</f>
        <v>7</v>
      </c>
      <c r="J39" s="41">
        <v>1</v>
      </c>
      <c r="K39" s="41">
        <v>11</v>
      </c>
      <c r="L39" s="43">
        <v>11419.86</v>
      </c>
      <c r="M39" s="43">
        <v>2409</v>
      </c>
      <c r="N39" s="39">
        <v>44421</v>
      </c>
      <c r="O39" s="38" t="s">
        <v>68</v>
      </c>
      <c r="P39" s="35"/>
      <c r="Q39" s="56"/>
      <c r="R39" s="56"/>
      <c r="S39" s="56"/>
      <c r="T39" s="56"/>
      <c r="U39" s="57"/>
      <c r="V39" s="57"/>
      <c r="W39" s="58"/>
      <c r="X39" s="34"/>
      <c r="Y39" s="58"/>
      <c r="Z39" s="57"/>
    </row>
    <row r="40" spans="1:26" ht="25.35" customHeight="1">
      <c r="A40" s="14"/>
      <c r="B40" s="14"/>
      <c r="C40" s="28" t="s">
        <v>195</v>
      </c>
      <c r="D40" s="36">
        <f>SUM(D35:D39)</f>
        <v>138544.60999999999</v>
      </c>
      <c r="E40" s="36">
        <f>SUM(E35:E39)</f>
        <v>202560.50999999998</v>
      </c>
      <c r="F40" s="55">
        <f t="shared" ref="F40" si="5">(D40-E40)/E40</f>
        <v>-0.31603346575302366</v>
      </c>
      <c r="G40" s="36">
        <f>SUM(G35:G39)</f>
        <v>22941</v>
      </c>
      <c r="H40" s="36"/>
      <c r="I40" s="16"/>
      <c r="J40" s="15"/>
      <c r="K40" s="17"/>
      <c r="L40" s="18"/>
      <c r="M40" s="22"/>
      <c r="N40" s="19"/>
      <c r="O40" s="48"/>
    </row>
    <row r="41" spans="1:26" ht="23.1" customHeight="1"/>
    <row r="42" spans="1:26" ht="17.25" customHeight="1"/>
    <row r="43" spans="1:26" ht="16.5" customHeight="1"/>
    <row r="56" spans="16:18">
      <c r="R56" s="35"/>
    </row>
    <row r="59" spans="16:18">
      <c r="P59" s="35"/>
    </row>
    <row r="63" spans="16:18" ht="12" customHeight="1"/>
  </sheetData>
  <sortState xmlns:xlrd2="http://schemas.microsoft.com/office/spreadsheetml/2017/richdata2" ref="B13:O39">
    <sortCondition descending="1" ref="D13:D39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AA8F-E8EC-493A-8B26-E14F72D56F78}">
  <dimension ref="A1:Z58"/>
  <sheetViews>
    <sheetView zoomScale="60" zoomScaleNormal="60" workbookViewId="0">
      <selection activeCell="A20" sqref="A20:XFD2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14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4.88671875" style="33" customWidth="1"/>
    <col min="25" max="25" width="11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308</v>
      </c>
      <c r="F1" s="2"/>
      <c r="G1" s="2"/>
      <c r="H1" s="2"/>
      <c r="I1" s="2"/>
    </row>
    <row r="2" spans="1:26" ht="19.5" customHeight="1">
      <c r="E2" s="2" t="s">
        <v>309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302</v>
      </c>
      <c r="E6" s="4" t="s">
        <v>310</v>
      </c>
      <c r="F6" s="129"/>
      <c r="G6" s="4" t="s">
        <v>302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Z9" s="34"/>
    </row>
    <row r="10" spans="1:26">
      <c r="A10" s="132"/>
      <c r="B10" s="132"/>
      <c r="C10" s="129"/>
      <c r="D10" s="79" t="s">
        <v>303</v>
      </c>
      <c r="E10" s="79" t="s">
        <v>311</v>
      </c>
      <c r="F10" s="129"/>
      <c r="G10" s="79" t="s">
        <v>303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58"/>
      <c r="Y12" s="34"/>
      <c r="Z12" s="57"/>
    </row>
    <row r="13" spans="1:26" ht="25.35" customHeight="1">
      <c r="A13" s="37">
        <v>1</v>
      </c>
      <c r="B13" s="37">
        <v>1</v>
      </c>
      <c r="C13" s="29" t="s">
        <v>246</v>
      </c>
      <c r="D13" s="43">
        <v>60021.35</v>
      </c>
      <c r="E13" s="41">
        <v>102990.06</v>
      </c>
      <c r="F13" s="47">
        <f>(D13-E13)/E13</f>
        <v>-0.4172122047506332</v>
      </c>
      <c r="G13" s="43">
        <v>8033</v>
      </c>
      <c r="H13" s="41">
        <v>123</v>
      </c>
      <c r="I13" s="41">
        <f t="shared" ref="I13:I22" si="0">G13/H13</f>
        <v>65.308943089430898</v>
      </c>
      <c r="J13" s="41">
        <v>13</v>
      </c>
      <c r="K13" s="41">
        <v>2</v>
      </c>
      <c r="L13" s="43">
        <v>207113.72</v>
      </c>
      <c r="M13" s="43">
        <v>29373</v>
      </c>
      <c r="N13" s="39">
        <v>44484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58"/>
      <c r="Y13" s="34"/>
      <c r="Z13" s="57"/>
    </row>
    <row r="14" spans="1:26" ht="25.35" customHeight="1">
      <c r="A14" s="37">
        <v>2</v>
      </c>
      <c r="B14" s="37">
        <v>2</v>
      </c>
      <c r="C14" s="29" t="s">
        <v>256</v>
      </c>
      <c r="D14" s="43">
        <v>32375.42</v>
      </c>
      <c r="E14" s="41">
        <v>49704.79</v>
      </c>
      <c r="F14" s="47">
        <f>(D14-E14)/E14</f>
        <v>-0.34864587497502758</v>
      </c>
      <c r="G14" s="43">
        <v>6346</v>
      </c>
      <c r="H14" s="41">
        <v>139</v>
      </c>
      <c r="I14" s="41">
        <f t="shared" si="0"/>
        <v>45.654676258992808</v>
      </c>
      <c r="J14" s="41">
        <v>18</v>
      </c>
      <c r="K14" s="41">
        <v>3</v>
      </c>
      <c r="L14" s="43">
        <v>153005</v>
      </c>
      <c r="M14" s="43">
        <v>30654</v>
      </c>
      <c r="N14" s="39">
        <v>44477</v>
      </c>
      <c r="O14" s="48" t="s">
        <v>43</v>
      </c>
      <c r="P14" s="35"/>
      <c r="Q14" s="56"/>
      <c r="R14" s="56"/>
      <c r="S14" s="56"/>
      <c r="T14" s="56"/>
      <c r="U14" s="57"/>
      <c r="V14" s="57"/>
      <c r="W14" s="58"/>
      <c r="X14" s="58"/>
      <c r="Y14" s="34"/>
      <c r="Z14" s="57"/>
    </row>
    <row r="15" spans="1:26" ht="25.35" customHeight="1">
      <c r="A15" s="37">
        <v>3</v>
      </c>
      <c r="B15" s="37">
        <v>3</v>
      </c>
      <c r="C15" s="29" t="s">
        <v>212</v>
      </c>
      <c r="D15" s="43">
        <v>27934.639999999999</v>
      </c>
      <c r="E15" s="41">
        <v>39737.08</v>
      </c>
      <c r="F15" s="47">
        <f>(D15-E15)/E15</f>
        <v>-0.29701326821195723</v>
      </c>
      <c r="G15" s="43">
        <v>4215</v>
      </c>
      <c r="H15" s="41">
        <v>66</v>
      </c>
      <c r="I15" s="41">
        <f t="shared" si="0"/>
        <v>63.863636363636367</v>
      </c>
      <c r="J15" s="41">
        <v>9</v>
      </c>
      <c r="K15" s="41">
        <v>4</v>
      </c>
      <c r="L15" s="43">
        <v>312575</v>
      </c>
      <c r="M15" s="43">
        <v>45637</v>
      </c>
      <c r="N15" s="39">
        <v>44470</v>
      </c>
      <c r="O15" s="38" t="s">
        <v>43</v>
      </c>
      <c r="P15" s="35"/>
      <c r="Q15" s="56"/>
      <c r="R15" s="56"/>
      <c r="S15" s="56"/>
      <c r="T15" s="56"/>
      <c r="U15" s="57"/>
      <c r="V15" s="57"/>
      <c r="W15" s="58"/>
      <c r="X15" s="58"/>
      <c r="Y15" s="34"/>
      <c r="Z15" s="57"/>
    </row>
    <row r="16" spans="1:26" ht="25.35" customHeight="1">
      <c r="A16" s="37">
        <v>4</v>
      </c>
      <c r="B16" s="37" t="s">
        <v>34</v>
      </c>
      <c r="C16" s="29" t="s">
        <v>290</v>
      </c>
      <c r="D16" s="43">
        <v>17721.650000000001</v>
      </c>
      <c r="E16" s="41" t="s">
        <v>36</v>
      </c>
      <c r="F16" s="41" t="s">
        <v>36</v>
      </c>
      <c r="G16" s="43">
        <v>2751</v>
      </c>
      <c r="H16" s="41">
        <v>75</v>
      </c>
      <c r="I16" s="41">
        <f t="shared" si="0"/>
        <v>36.68</v>
      </c>
      <c r="J16" s="41">
        <v>15</v>
      </c>
      <c r="K16" s="41">
        <v>1</v>
      </c>
      <c r="L16" s="43">
        <v>17722</v>
      </c>
      <c r="M16" s="43">
        <v>2751</v>
      </c>
      <c r="N16" s="39">
        <v>44491</v>
      </c>
      <c r="O16" s="38" t="s">
        <v>43</v>
      </c>
      <c r="P16" s="35"/>
      <c r="Q16" s="56"/>
      <c r="R16" s="56"/>
      <c r="S16" s="56"/>
      <c r="T16" s="56"/>
      <c r="U16" s="57"/>
      <c r="V16" s="57"/>
      <c r="W16" s="58"/>
      <c r="X16" s="58"/>
      <c r="Y16" s="34"/>
      <c r="Z16" s="57"/>
    </row>
    <row r="17" spans="1:26" ht="25.35" customHeight="1">
      <c r="A17" s="37">
        <v>5</v>
      </c>
      <c r="B17" s="37">
        <v>4</v>
      </c>
      <c r="C17" s="29" t="s">
        <v>213</v>
      </c>
      <c r="D17" s="43">
        <v>16184.3</v>
      </c>
      <c r="E17" s="41">
        <v>20010.349999999999</v>
      </c>
      <c r="F17" s="47">
        <f>(D17-E17)/E17</f>
        <v>-0.19120355216175627</v>
      </c>
      <c r="G17" s="43">
        <v>2463</v>
      </c>
      <c r="H17" s="41">
        <v>48</v>
      </c>
      <c r="I17" s="41">
        <f t="shared" si="0"/>
        <v>51.3125</v>
      </c>
      <c r="J17" s="41">
        <v>8</v>
      </c>
      <c r="K17" s="41">
        <v>6</v>
      </c>
      <c r="L17" s="43">
        <v>384058.08</v>
      </c>
      <c r="M17" s="43">
        <v>57000</v>
      </c>
      <c r="N17" s="39">
        <v>44456</v>
      </c>
      <c r="O17" s="38" t="s">
        <v>45</v>
      </c>
      <c r="P17" s="35"/>
      <c r="Q17" s="56"/>
      <c r="R17" s="56"/>
      <c r="S17" s="56"/>
      <c r="T17" s="56"/>
      <c r="U17" s="57"/>
      <c r="V17" s="57"/>
      <c r="W17" s="58"/>
      <c r="X17" s="58"/>
      <c r="Y17" s="34"/>
      <c r="Z17" s="57"/>
    </row>
    <row r="18" spans="1:26" ht="25.35" customHeight="1">
      <c r="A18" s="37">
        <v>6</v>
      </c>
      <c r="B18" s="37">
        <v>5</v>
      </c>
      <c r="C18" s="29" t="s">
        <v>265</v>
      </c>
      <c r="D18" s="43">
        <v>13280.54</v>
      </c>
      <c r="E18" s="41">
        <v>17049.349999999999</v>
      </c>
      <c r="F18" s="47">
        <f>(D18-E18)/E18</f>
        <v>-0.22105300202060477</v>
      </c>
      <c r="G18" s="43">
        <v>2640</v>
      </c>
      <c r="H18" s="41">
        <v>62</v>
      </c>
      <c r="I18" s="41">
        <f t="shared" si="0"/>
        <v>42.58064516129032</v>
      </c>
      <c r="J18" s="41">
        <v>10</v>
      </c>
      <c r="K18" s="41">
        <v>6</v>
      </c>
      <c r="L18" s="43">
        <v>195928</v>
      </c>
      <c r="M18" s="43">
        <v>39873</v>
      </c>
      <c r="N18" s="39">
        <v>44456</v>
      </c>
      <c r="O18" s="38" t="s">
        <v>43</v>
      </c>
      <c r="P18" s="35"/>
      <c r="Q18" s="56"/>
      <c r="R18" s="56"/>
      <c r="S18" s="56"/>
      <c r="T18" s="56"/>
      <c r="U18" s="57"/>
      <c r="V18" s="57"/>
      <c r="W18" s="58"/>
      <c r="X18" s="58"/>
      <c r="Y18" s="34"/>
      <c r="Z18" s="57"/>
    </row>
    <row r="19" spans="1:26" ht="25.35" customHeight="1">
      <c r="A19" s="37">
        <v>7</v>
      </c>
      <c r="B19" s="37" t="s">
        <v>34</v>
      </c>
      <c r="C19" s="29" t="s">
        <v>281</v>
      </c>
      <c r="D19" s="43">
        <v>12534.99</v>
      </c>
      <c r="E19" s="41" t="s">
        <v>36</v>
      </c>
      <c r="F19" s="41" t="s">
        <v>36</v>
      </c>
      <c r="G19" s="43">
        <v>1994</v>
      </c>
      <c r="H19" s="41">
        <v>87</v>
      </c>
      <c r="I19" s="41">
        <f t="shared" si="0"/>
        <v>22.919540229885058</v>
      </c>
      <c r="J19" s="41">
        <v>19</v>
      </c>
      <c r="K19" s="41">
        <v>1</v>
      </c>
      <c r="L19" s="43">
        <v>12828</v>
      </c>
      <c r="M19" s="43">
        <v>2048</v>
      </c>
      <c r="N19" s="39">
        <v>44491</v>
      </c>
      <c r="O19" s="38" t="s">
        <v>50</v>
      </c>
      <c r="P19" s="35"/>
      <c r="Q19" s="56"/>
      <c r="R19" s="56"/>
      <c r="S19" s="56"/>
      <c r="T19" s="56"/>
      <c r="U19" s="57"/>
      <c r="V19" s="57"/>
      <c r="W19" s="58"/>
      <c r="X19" s="58"/>
      <c r="Y19" s="34"/>
      <c r="Z19" s="57"/>
    </row>
    <row r="20" spans="1:26" ht="25.35" customHeight="1">
      <c r="A20" s="37">
        <v>8</v>
      </c>
      <c r="B20" s="37">
        <v>8</v>
      </c>
      <c r="C20" s="29" t="s">
        <v>173</v>
      </c>
      <c r="D20" s="43">
        <v>6638.33</v>
      </c>
      <c r="E20" s="41">
        <v>4237.42</v>
      </c>
      <c r="F20" s="47">
        <f>(D20-E20)/E20</f>
        <v>0.56659712749739222</v>
      </c>
      <c r="G20" s="43">
        <v>1134</v>
      </c>
      <c r="H20" s="41">
        <v>18</v>
      </c>
      <c r="I20" s="41">
        <f t="shared" si="0"/>
        <v>63</v>
      </c>
      <c r="J20" s="41">
        <v>6</v>
      </c>
      <c r="K20" s="41">
        <v>6</v>
      </c>
      <c r="L20" s="43">
        <v>79479</v>
      </c>
      <c r="M20" s="43">
        <v>13780</v>
      </c>
      <c r="N20" s="39">
        <v>44456</v>
      </c>
      <c r="O20" s="38" t="s">
        <v>57</v>
      </c>
      <c r="P20" s="35"/>
      <c r="Q20" s="56"/>
      <c r="R20" s="56"/>
      <c r="S20" s="56"/>
      <c r="T20" s="56"/>
      <c r="U20" s="57"/>
      <c r="V20" s="57"/>
      <c r="W20" s="58"/>
      <c r="X20" s="58"/>
      <c r="Y20" s="34"/>
      <c r="Z20" s="57"/>
    </row>
    <row r="21" spans="1:26" ht="25.35" customHeight="1">
      <c r="A21" s="37">
        <v>9</v>
      </c>
      <c r="B21" s="37" t="s">
        <v>34</v>
      </c>
      <c r="C21" s="29" t="s">
        <v>273</v>
      </c>
      <c r="D21" s="43">
        <v>5984.12</v>
      </c>
      <c r="E21" s="41" t="s">
        <v>36</v>
      </c>
      <c r="F21" s="41" t="s">
        <v>36</v>
      </c>
      <c r="G21" s="43">
        <v>857</v>
      </c>
      <c r="H21" s="41">
        <v>42</v>
      </c>
      <c r="I21" s="41">
        <f t="shared" si="0"/>
        <v>20.404761904761905</v>
      </c>
      <c r="J21" s="41">
        <v>12</v>
      </c>
      <c r="K21" s="41">
        <v>1</v>
      </c>
      <c r="L21" s="43">
        <v>5984.12</v>
      </c>
      <c r="M21" s="43">
        <v>857</v>
      </c>
      <c r="N21" s="39">
        <v>44491</v>
      </c>
      <c r="O21" s="38" t="s">
        <v>68</v>
      </c>
      <c r="P21" s="35"/>
      <c r="Q21" s="56"/>
      <c r="R21" s="56"/>
      <c r="S21" s="56"/>
      <c r="T21" s="56"/>
      <c r="U21" s="57"/>
      <c r="V21" s="57"/>
      <c r="W21" s="58"/>
      <c r="X21" s="58"/>
      <c r="Y21" s="34"/>
      <c r="Z21" s="57"/>
    </row>
    <row r="22" spans="1:26" ht="25.35" customHeight="1">
      <c r="A22" s="37">
        <v>10</v>
      </c>
      <c r="B22" s="37">
        <v>7</v>
      </c>
      <c r="C22" s="29" t="s">
        <v>292</v>
      </c>
      <c r="D22" s="43">
        <v>5676.69</v>
      </c>
      <c r="E22" s="41">
        <v>7446.98</v>
      </c>
      <c r="F22" s="47">
        <f>(D22-E22)/E22</f>
        <v>-0.23771918280967588</v>
      </c>
      <c r="G22" s="43">
        <v>1164</v>
      </c>
      <c r="H22" s="41">
        <v>42</v>
      </c>
      <c r="I22" s="41">
        <f t="shared" si="0"/>
        <v>27.714285714285715</v>
      </c>
      <c r="J22" s="41">
        <v>12</v>
      </c>
      <c r="K22" s="41">
        <v>4</v>
      </c>
      <c r="L22" s="43">
        <v>40919.21</v>
      </c>
      <c r="M22" s="43">
        <v>8599</v>
      </c>
      <c r="N22" s="39">
        <v>44470</v>
      </c>
      <c r="O22" s="38" t="s">
        <v>48</v>
      </c>
      <c r="P22" s="35"/>
      <c r="Q22" s="56"/>
      <c r="R22" s="56"/>
      <c r="S22" s="56"/>
      <c r="T22" s="56"/>
      <c r="U22" s="57"/>
      <c r="V22" s="57"/>
      <c r="W22" s="58"/>
      <c r="X22" s="58"/>
      <c r="Y22" s="34"/>
      <c r="Z22" s="57"/>
    </row>
    <row r="23" spans="1:26" ht="25.35" customHeight="1">
      <c r="A23" s="14"/>
      <c r="B23" s="14"/>
      <c r="C23" s="28" t="s">
        <v>53</v>
      </c>
      <c r="D23" s="36">
        <f>SUM(D13:D22)</f>
        <v>198352.02999999997</v>
      </c>
      <c r="E23" s="36">
        <f t="shared" ref="E23:G23" si="1">SUM(E13:E22)</f>
        <v>241176.03000000003</v>
      </c>
      <c r="F23" s="67">
        <f>(D23-E23)/E23</f>
        <v>-0.1775632512070128</v>
      </c>
      <c r="G23" s="36">
        <f t="shared" si="1"/>
        <v>31597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6</v>
      </c>
      <c r="C25" s="29" t="s">
        <v>291</v>
      </c>
      <c r="D25" s="43">
        <v>5264.12</v>
      </c>
      <c r="E25" s="41">
        <v>12835.76</v>
      </c>
      <c r="F25" s="47">
        <f>(D25-E25)/E25</f>
        <v>-0.58988637992608151</v>
      </c>
      <c r="G25" s="43">
        <v>804</v>
      </c>
      <c r="H25" s="41">
        <v>39</v>
      </c>
      <c r="I25" s="41">
        <f>G25/H25</f>
        <v>20.615384615384617</v>
      </c>
      <c r="J25" s="41">
        <v>12</v>
      </c>
      <c r="K25" s="41">
        <v>2</v>
      </c>
      <c r="L25" s="43">
        <v>22656</v>
      </c>
      <c r="M25" s="43">
        <v>3616</v>
      </c>
      <c r="N25" s="39">
        <v>44484</v>
      </c>
      <c r="O25" s="38" t="s">
        <v>41</v>
      </c>
      <c r="P25" s="35"/>
      <c r="Q25" s="56"/>
      <c r="R25" s="56"/>
      <c r="S25" s="56"/>
      <c r="T25" s="56"/>
      <c r="U25" s="57"/>
      <c r="V25" s="57"/>
      <c r="W25" s="58"/>
      <c r="X25" s="58"/>
      <c r="Y25" s="34"/>
      <c r="Z25" s="57"/>
    </row>
    <row r="26" spans="1:26" ht="25.35" customHeight="1">
      <c r="A26" s="37">
        <v>12</v>
      </c>
      <c r="B26" s="37">
        <v>9</v>
      </c>
      <c r="C26" s="29" t="s">
        <v>306</v>
      </c>
      <c r="D26" s="43">
        <v>2658.47</v>
      </c>
      <c r="E26" s="41">
        <v>3694.2</v>
      </c>
      <c r="F26" s="47">
        <f>(D26-E26)/E26</f>
        <v>-0.28036652049158139</v>
      </c>
      <c r="G26" s="43">
        <v>523</v>
      </c>
      <c r="H26" s="41">
        <v>17</v>
      </c>
      <c r="I26" s="41">
        <f>G26/H26</f>
        <v>30.764705882352942</v>
      </c>
      <c r="J26" s="41">
        <v>6</v>
      </c>
      <c r="K26" s="41">
        <v>10</v>
      </c>
      <c r="L26" s="43">
        <v>170828</v>
      </c>
      <c r="M26" s="43">
        <v>36796</v>
      </c>
      <c r="N26" s="39">
        <v>44428</v>
      </c>
      <c r="O26" s="48" t="s">
        <v>37</v>
      </c>
      <c r="P26" s="35"/>
      <c r="Q26" s="56"/>
      <c r="R26" s="56"/>
      <c r="S26" s="56"/>
      <c r="T26" s="56"/>
      <c r="U26" s="57"/>
      <c r="V26" s="57"/>
      <c r="W26" s="58"/>
      <c r="X26" s="58"/>
      <c r="Y26" s="34"/>
      <c r="Z26" s="57"/>
    </row>
    <row r="27" spans="1:26" ht="25.35" customHeight="1">
      <c r="A27" s="37">
        <v>13</v>
      </c>
      <c r="B27" s="37" t="s">
        <v>34</v>
      </c>
      <c r="C27" s="29" t="s">
        <v>299</v>
      </c>
      <c r="D27" s="43">
        <v>1850.49</v>
      </c>
      <c r="E27" s="41" t="s">
        <v>36</v>
      </c>
      <c r="F27" s="41" t="s">
        <v>36</v>
      </c>
      <c r="G27" s="43">
        <v>311</v>
      </c>
      <c r="H27" s="41">
        <v>31</v>
      </c>
      <c r="I27" s="41">
        <f>G27/H27</f>
        <v>10.03225806451613</v>
      </c>
      <c r="J27" s="41">
        <v>13</v>
      </c>
      <c r="K27" s="41">
        <v>1</v>
      </c>
      <c r="L27" s="43">
        <v>1850</v>
      </c>
      <c r="M27" s="43">
        <v>311</v>
      </c>
      <c r="N27" s="39">
        <v>44491</v>
      </c>
      <c r="O27" s="38" t="s">
        <v>50</v>
      </c>
      <c r="P27" s="35"/>
      <c r="Q27" s="56"/>
      <c r="R27" s="56"/>
      <c r="S27" s="56"/>
      <c r="T27" s="56"/>
      <c r="U27" s="57"/>
      <c r="V27" s="57"/>
      <c r="W27" s="58"/>
      <c r="X27" s="58"/>
      <c r="Y27" s="34"/>
      <c r="Z27" s="57"/>
    </row>
    <row r="28" spans="1:26" ht="25.35" customHeight="1">
      <c r="A28" s="37">
        <v>14</v>
      </c>
      <c r="B28" s="37">
        <v>11</v>
      </c>
      <c r="C28" s="29" t="s">
        <v>307</v>
      </c>
      <c r="D28" s="43">
        <v>376.63</v>
      </c>
      <c r="E28" s="41">
        <v>1009.6</v>
      </c>
      <c r="F28" s="47">
        <f t="shared" ref="F28:F35" si="2">(D28-E28)/E28</f>
        <v>-0.62695126782884314</v>
      </c>
      <c r="G28" s="43">
        <v>79</v>
      </c>
      <c r="H28" s="41">
        <v>1</v>
      </c>
      <c r="I28" s="41">
        <f>G28/H28</f>
        <v>79</v>
      </c>
      <c r="J28" s="41">
        <v>1</v>
      </c>
      <c r="K28" s="41">
        <v>14</v>
      </c>
      <c r="L28" s="43">
        <v>228416</v>
      </c>
      <c r="M28" s="43">
        <v>49245</v>
      </c>
      <c r="N28" s="39">
        <v>44400</v>
      </c>
      <c r="O28" s="38" t="s">
        <v>41</v>
      </c>
      <c r="P28" s="35"/>
      <c r="Q28" s="56"/>
      <c r="R28" s="56"/>
      <c r="S28" s="56"/>
      <c r="T28" s="56"/>
      <c r="U28" s="57"/>
      <c r="V28" s="57"/>
      <c r="W28" s="58"/>
      <c r="X28" s="58"/>
      <c r="Y28" s="34"/>
      <c r="Z28" s="57"/>
    </row>
    <row r="29" spans="1:26" ht="25.35" customHeight="1">
      <c r="A29" s="37">
        <v>15</v>
      </c>
      <c r="B29" s="37">
        <v>10</v>
      </c>
      <c r="C29" s="29" t="s">
        <v>228</v>
      </c>
      <c r="D29" s="43">
        <v>236.1</v>
      </c>
      <c r="E29" s="41">
        <v>2115.25</v>
      </c>
      <c r="F29" s="47">
        <f t="shared" si="2"/>
        <v>-0.88838198794468748</v>
      </c>
      <c r="G29" s="43">
        <v>47</v>
      </c>
      <c r="H29" s="41">
        <v>2</v>
      </c>
      <c r="I29" s="41">
        <f>G29/H29</f>
        <v>23.5</v>
      </c>
      <c r="J29" s="41">
        <v>2</v>
      </c>
      <c r="K29" s="41">
        <v>3</v>
      </c>
      <c r="L29" s="43">
        <v>11539.63</v>
      </c>
      <c r="M29" s="43">
        <v>2061</v>
      </c>
      <c r="N29" s="39">
        <v>44477</v>
      </c>
      <c r="O29" s="38" t="s">
        <v>68</v>
      </c>
      <c r="P29" s="35"/>
      <c r="Q29" s="56"/>
      <c r="R29" s="56"/>
      <c r="S29" s="56"/>
      <c r="T29" s="56"/>
      <c r="U29" s="57"/>
      <c r="V29" s="57"/>
      <c r="W29" s="58"/>
      <c r="X29" s="58"/>
      <c r="Y29" s="34"/>
      <c r="Z29" s="57"/>
    </row>
    <row r="30" spans="1:26" ht="25.35" customHeight="1">
      <c r="A30" s="37">
        <v>16</v>
      </c>
      <c r="B30" s="61">
        <v>20</v>
      </c>
      <c r="C30" s="42" t="s">
        <v>216</v>
      </c>
      <c r="D30" s="43">
        <v>218</v>
      </c>
      <c r="E30" s="43">
        <v>188</v>
      </c>
      <c r="F30" s="47">
        <f t="shared" si="2"/>
        <v>0.15957446808510639</v>
      </c>
      <c r="G30" s="43">
        <v>35</v>
      </c>
      <c r="H30" s="41" t="s">
        <v>36</v>
      </c>
      <c r="I30" s="41" t="s">
        <v>36</v>
      </c>
      <c r="J30" s="41">
        <v>1</v>
      </c>
      <c r="K30" s="41">
        <v>22</v>
      </c>
      <c r="L30" s="43">
        <v>14435</v>
      </c>
      <c r="M30" s="43">
        <v>2587</v>
      </c>
      <c r="N30" s="39">
        <v>44330</v>
      </c>
      <c r="O30" s="38" t="s">
        <v>81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Z30" s="58"/>
    </row>
    <row r="31" spans="1:26" ht="25.35" customHeight="1">
      <c r="A31" s="37">
        <v>17</v>
      </c>
      <c r="B31" s="37">
        <v>17</v>
      </c>
      <c r="C31" s="29" t="s">
        <v>293</v>
      </c>
      <c r="D31" s="43">
        <v>187</v>
      </c>
      <c r="E31" s="41">
        <v>359.08</v>
      </c>
      <c r="F31" s="47">
        <f t="shared" si="2"/>
        <v>-0.47922468530689538</v>
      </c>
      <c r="G31" s="43">
        <v>34</v>
      </c>
      <c r="H31" s="41" t="s">
        <v>36</v>
      </c>
      <c r="I31" s="41" t="s">
        <v>36</v>
      </c>
      <c r="J31" s="41">
        <v>2</v>
      </c>
      <c r="K31" s="41">
        <v>2</v>
      </c>
      <c r="L31" s="43">
        <v>751</v>
      </c>
      <c r="M31" s="43">
        <v>147</v>
      </c>
      <c r="N31" s="39">
        <v>44484</v>
      </c>
      <c r="O31" s="38" t="s">
        <v>81</v>
      </c>
      <c r="P31" s="35"/>
      <c r="Q31" s="56"/>
      <c r="R31" s="56"/>
      <c r="S31" s="56"/>
      <c r="T31" s="56"/>
      <c r="U31" s="57"/>
      <c r="V31" s="57"/>
      <c r="W31" s="58"/>
      <c r="X31" s="58"/>
      <c r="Y31" s="34"/>
      <c r="Z31" s="57"/>
    </row>
    <row r="32" spans="1:26" ht="25.35" customHeight="1">
      <c r="A32" s="37">
        <v>18</v>
      </c>
      <c r="B32" s="68">
        <v>15</v>
      </c>
      <c r="C32" s="29" t="s">
        <v>312</v>
      </c>
      <c r="D32" s="43">
        <v>108</v>
      </c>
      <c r="E32" s="41">
        <v>374.99</v>
      </c>
      <c r="F32" s="47">
        <f t="shared" si="2"/>
        <v>-0.71199231979519451</v>
      </c>
      <c r="G32" s="43">
        <v>27</v>
      </c>
      <c r="H32" s="41">
        <v>1</v>
      </c>
      <c r="I32" s="41">
        <f>G32/H32</f>
        <v>27</v>
      </c>
      <c r="J32" s="41">
        <v>1</v>
      </c>
      <c r="K32" s="41">
        <v>11</v>
      </c>
      <c r="L32" s="43">
        <v>158218</v>
      </c>
      <c r="M32" s="43">
        <v>25656</v>
      </c>
      <c r="N32" s="39">
        <v>44421</v>
      </c>
      <c r="O32" s="38" t="s">
        <v>41</v>
      </c>
      <c r="P32" s="35"/>
      <c r="Q32" s="56"/>
      <c r="R32" s="56"/>
      <c r="S32" s="56"/>
      <c r="T32" s="56"/>
      <c r="U32" s="57"/>
      <c r="V32" s="57"/>
      <c r="W32" s="58"/>
      <c r="X32" s="34"/>
      <c r="Y32" s="58"/>
      <c r="Z32" s="57"/>
    </row>
    <row r="33" spans="1:26" ht="24.75" customHeight="1">
      <c r="A33" s="37">
        <v>19</v>
      </c>
      <c r="B33" s="37">
        <v>13</v>
      </c>
      <c r="C33" s="29" t="s">
        <v>313</v>
      </c>
      <c r="D33" s="43">
        <v>78.25</v>
      </c>
      <c r="E33" s="41">
        <v>742</v>
      </c>
      <c r="F33" s="47">
        <f t="shared" si="2"/>
        <v>-0.89454177897574128</v>
      </c>
      <c r="G33" s="43">
        <v>13</v>
      </c>
      <c r="H33" s="41">
        <v>2</v>
      </c>
      <c r="I33" s="41">
        <f>G33/H33</f>
        <v>6.5</v>
      </c>
      <c r="J33" s="41">
        <v>1</v>
      </c>
      <c r="K33" s="41">
        <v>13</v>
      </c>
      <c r="L33" s="43">
        <v>181409.13999999996</v>
      </c>
      <c r="M33" s="43">
        <v>28724</v>
      </c>
      <c r="N33" s="39">
        <v>44407</v>
      </c>
      <c r="O33" s="38" t="s">
        <v>314</v>
      </c>
      <c r="P33" s="35"/>
      <c r="Q33" s="56"/>
      <c r="R33" s="56"/>
      <c r="S33" s="56"/>
      <c r="T33" s="56"/>
      <c r="U33" s="57"/>
      <c r="V33" s="57"/>
      <c r="W33" s="58"/>
      <c r="X33" s="58"/>
      <c r="Y33" s="34"/>
      <c r="Z33" s="57"/>
    </row>
    <row r="34" spans="1:26" ht="25.35" customHeight="1">
      <c r="A34" s="37">
        <v>20</v>
      </c>
      <c r="B34" s="37">
        <v>23</v>
      </c>
      <c r="C34" s="29" t="s">
        <v>141</v>
      </c>
      <c r="D34" s="43">
        <v>56</v>
      </c>
      <c r="E34" s="41">
        <v>94</v>
      </c>
      <c r="F34" s="47">
        <f t="shared" si="2"/>
        <v>-0.40425531914893614</v>
      </c>
      <c r="G34" s="43">
        <v>8</v>
      </c>
      <c r="H34" s="41">
        <v>1</v>
      </c>
      <c r="I34" s="41">
        <f>G34/H34</f>
        <v>8</v>
      </c>
      <c r="J34" s="41">
        <v>1</v>
      </c>
      <c r="K34" s="41">
        <v>11</v>
      </c>
      <c r="L34" s="43">
        <v>11370.86</v>
      </c>
      <c r="M34" s="43">
        <v>2402</v>
      </c>
      <c r="N34" s="39">
        <v>44421</v>
      </c>
      <c r="O34" s="38" t="s">
        <v>68</v>
      </c>
      <c r="P34" s="35"/>
      <c r="Q34" s="56"/>
      <c r="R34" s="56"/>
      <c r="S34" s="56"/>
      <c r="T34" s="56"/>
      <c r="U34" s="57"/>
      <c r="V34" s="57"/>
      <c r="W34" s="58"/>
      <c r="X34" s="58"/>
      <c r="Y34" s="34"/>
      <c r="Z34" s="57"/>
    </row>
    <row r="35" spans="1:26" ht="25.35" customHeight="1">
      <c r="A35" s="14"/>
      <c r="B35" s="14"/>
      <c r="C35" s="28" t="s">
        <v>69</v>
      </c>
      <c r="D35" s="36">
        <f>SUM(D23:D34)</f>
        <v>209385.08999999997</v>
      </c>
      <c r="E35" s="36">
        <f t="shared" ref="E35:G35" si="3">SUM(E23:E34)</f>
        <v>262588.91000000003</v>
      </c>
      <c r="F35" s="67">
        <f t="shared" si="2"/>
        <v>-0.2026125931974814</v>
      </c>
      <c r="G35" s="36">
        <f t="shared" si="3"/>
        <v>33478</v>
      </c>
      <c r="H35" s="36"/>
      <c r="I35" s="16"/>
      <c r="J35" s="15"/>
      <c r="K35" s="17"/>
      <c r="L35" s="18"/>
      <c r="M35" s="22"/>
      <c r="N35" s="19"/>
      <c r="O35" s="48"/>
    </row>
    <row r="36" spans="1:26" ht="23.1" customHeight="1"/>
    <row r="37" spans="1:26" ht="17.25" customHeight="1"/>
    <row r="38" spans="1:26" ht="16.5" customHeight="1"/>
    <row r="51" spans="16:18">
      <c r="R51" s="35"/>
    </row>
    <row r="54" spans="16:18">
      <c r="P54" s="35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C14BD-5354-4E90-A628-EBD2552F7FF8}">
  <dimension ref="A1:AC73"/>
  <sheetViews>
    <sheetView topLeftCell="A27" zoomScale="60" zoomScaleNormal="60" workbookViewId="0">
      <selection activeCell="A41" sqref="A41:XFD4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1" style="33" customWidth="1"/>
    <col min="25" max="25" width="13.109375" style="33" customWidth="1"/>
    <col min="26" max="26" width="13.6640625" style="33" bestFit="1" customWidth="1"/>
    <col min="27" max="27" width="12.5546875" style="33" bestFit="1" customWidth="1"/>
    <col min="28" max="28" width="10.88671875" style="33" bestFit="1" customWidth="1"/>
    <col min="29" max="29" width="14.88671875" style="33" customWidth="1"/>
    <col min="30" max="16384" width="8.88671875" style="33"/>
  </cols>
  <sheetData>
    <row r="1" spans="1:29" ht="19.5" customHeight="1">
      <c r="E1" s="2" t="s">
        <v>621</v>
      </c>
      <c r="F1" s="2"/>
      <c r="G1" s="2"/>
      <c r="H1" s="2"/>
      <c r="I1" s="2"/>
    </row>
    <row r="2" spans="1:29" ht="19.5" customHeight="1">
      <c r="E2" s="2" t="s">
        <v>622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619</v>
      </c>
      <c r="E6" s="4" t="s">
        <v>615</v>
      </c>
      <c r="F6" s="129"/>
      <c r="G6" s="4" t="s">
        <v>619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15"/>
      <c r="E9" s="115"/>
      <c r="F9" s="128" t="s">
        <v>18</v>
      </c>
      <c r="G9" s="115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26"/>
      <c r="Z9" s="34"/>
      <c r="AA9" s="34"/>
      <c r="AC9" s="35"/>
    </row>
    <row r="10" spans="1:29">
      <c r="A10" s="132"/>
      <c r="B10" s="132"/>
      <c r="C10" s="129"/>
      <c r="D10" s="116" t="s">
        <v>620</v>
      </c>
      <c r="E10" s="116" t="s">
        <v>616</v>
      </c>
      <c r="F10" s="129"/>
      <c r="G10" s="116" t="s">
        <v>620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  <c r="AA10" s="34"/>
      <c r="AC10" s="35"/>
    </row>
    <row r="11" spans="1:29">
      <c r="A11" s="132"/>
      <c r="B11" s="132"/>
      <c r="C11" s="129"/>
      <c r="D11" s="116" t="s">
        <v>31</v>
      </c>
      <c r="E11" s="4" t="s">
        <v>31</v>
      </c>
      <c r="F11" s="129"/>
      <c r="G11" s="116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7"/>
      <c r="Z11" s="34"/>
      <c r="AA11" s="26"/>
      <c r="AB11" s="7"/>
      <c r="AC11" s="35"/>
    </row>
    <row r="12" spans="1:29" ht="15.6" customHeight="1" thickBot="1">
      <c r="A12" s="132"/>
      <c r="B12" s="133"/>
      <c r="C12" s="130"/>
      <c r="D12" s="117"/>
      <c r="E12" s="5" t="s">
        <v>16</v>
      </c>
      <c r="F12" s="130"/>
      <c r="G12" s="117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34"/>
      <c r="Y12" s="7"/>
      <c r="Z12" s="57"/>
      <c r="AA12" s="26"/>
      <c r="AB12" s="7"/>
      <c r="AC12" s="58"/>
    </row>
    <row r="13" spans="1:29" ht="25.35" customHeight="1">
      <c r="A13" s="37">
        <v>1</v>
      </c>
      <c r="B13" s="63" t="s">
        <v>34</v>
      </c>
      <c r="C13" s="29" t="s">
        <v>623</v>
      </c>
      <c r="D13" s="43">
        <v>34067.46</v>
      </c>
      <c r="E13" s="41" t="s">
        <v>36</v>
      </c>
      <c r="F13" s="41" t="s">
        <v>36</v>
      </c>
      <c r="G13" s="43">
        <v>5159</v>
      </c>
      <c r="H13" s="41">
        <v>142</v>
      </c>
      <c r="I13" s="41">
        <f t="shared" ref="I13:I22" si="0">G13/H13</f>
        <v>36.33098591549296</v>
      </c>
      <c r="J13" s="41">
        <v>13</v>
      </c>
      <c r="K13" s="41">
        <v>1</v>
      </c>
      <c r="L13" s="43">
        <v>52175.91</v>
      </c>
      <c r="M13" s="43">
        <v>8503</v>
      </c>
      <c r="N13" s="39">
        <v>44736</v>
      </c>
      <c r="O13" s="38" t="s">
        <v>624</v>
      </c>
      <c r="P13" s="35"/>
      <c r="Q13" s="56"/>
      <c r="R13" s="56"/>
      <c r="S13" s="56"/>
      <c r="T13" s="56"/>
      <c r="V13" s="35"/>
      <c r="W13" s="34"/>
      <c r="X13" s="7"/>
      <c r="Y13" s="7"/>
      <c r="Z13" s="34"/>
      <c r="AA13" s="7"/>
      <c r="AB13" s="34"/>
      <c r="AC13" s="35"/>
    </row>
    <row r="14" spans="1:29" ht="25.35" customHeight="1">
      <c r="A14" s="37">
        <v>2</v>
      </c>
      <c r="B14" s="63" t="s">
        <v>34</v>
      </c>
      <c r="C14" s="29" t="s">
        <v>626</v>
      </c>
      <c r="D14" s="43">
        <v>24190.2</v>
      </c>
      <c r="E14" s="41" t="s">
        <v>36</v>
      </c>
      <c r="F14" s="41" t="s">
        <v>36</v>
      </c>
      <c r="G14" s="43">
        <v>3214</v>
      </c>
      <c r="H14" s="41">
        <v>129</v>
      </c>
      <c r="I14" s="41">
        <f t="shared" si="0"/>
        <v>24.914728682170544</v>
      </c>
      <c r="J14" s="41">
        <v>17</v>
      </c>
      <c r="K14" s="41">
        <v>1</v>
      </c>
      <c r="L14" s="43">
        <v>40927.360000000001</v>
      </c>
      <c r="M14" s="43">
        <v>5619</v>
      </c>
      <c r="N14" s="39">
        <v>44736</v>
      </c>
      <c r="O14" s="38" t="s">
        <v>45</v>
      </c>
      <c r="P14" s="35"/>
      <c r="Q14" s="56"/>
      <c r="R14" s="56"/>
      <c r="S14" s="87"/>
      <c r="T14" s="56"/>
      <c r="U14" s="34"/>
      <c r="V14" s="57"/>
      <c r="W14" s="57"/>
      <c r="X14" s="34"/>
      <c r="Y14" s="7"/>
      <c r="Z14" s="34"/>
      <c r="AA14" s="58"/>
      <c r="AB14" s="34"/>
      <c r="AC14" s="58"/>
    </row>
    <row r="15" spans="1:29" ht="25.35" customHeight="1">
      <c r="A15" s="37">
        <v>3</v>
      </c>
      <c r="B15" s="63" t="s">
        <v>34</v>
      </c>
      <c r="C15" s="29" t="s">
        <v>627</v>
      </c>
      <c r="D15" s="43">
        <v>10494.18</v>
      </c>
      <c r="E15" s="41" t="s">
        <v>36</v>
      </c>
      <c r="F15" s="41" t="s">
        <v>36</v>
      </c>
      <c r="G15" s="43">
        <v>1492</v>
      </c>
      <c r="H15" s="41">
        <v>87</v>
      </c>
      <c r="I15" s="41">
        <f t="shared" si="0"/>
        <v>17.149425287356323</v>
      </c>
      <c r="J15" s="41">
        <v>14</v>
      </c>
      <c r="K15" s="41">
        <v>1</v>
      </c>
      <c r="L15" s="43">
        <v>10494</v>
      </c>
      <c r="M15" s="43">
        <v>1492</v>
      </c>
      <c r="N15" s="39">
        <v>44736</v>
      </c>
      <c r="O15" s="38" t="s">
        <v>43</v>
      </c>
      <c r="P15" s="35"/>
      <c r="Q15" s="56"/>
      <c r="R15" s="56"/>
      <c r="S15" s="87"/>
      <c r="T15" s="56"/>
      <c r="U15" s="34"/>
      <c r="V15" s="57"/>
      <c r="W15" s="57"/>
      <c r="X15" s="34"/>
      <c r="Y15" s="7"/>
      <c r="Z15" s="34"/>
      <c r="AA15" s="58"/>
      <c r="AB15" s="34"/>
      <c r="AC15" s="58"/>
    </row>
    <row r="16" spans="1:29" ht="25.35" customHeight="1">
      <c r="A16" s="37">
        <v>4</v>
      </c>
      <c r="B16" s="63">
        <v>1</v>
      </c>
      <c r="C16" s="29" t="s">
        <v>606</v>
      </c>
      <c r="D16" s="43">
        <v>9463.76</v>
      </c>
      <c r="E16" s="41">
        <v>34854.269999999997</v>
      </c>
      <c r="F16" s="47">
        <f t="shared" ref="F16:F23" si="1">(D16-E16)/E16</f>
        <v>-0.7284763100762115</v>
      </c>
      <c r="G16" s="43">
        <v>1378</v>
      </c>
      <c r="H16" s="41">
        <v>85</v>
      </c>
      <c r="I16" s="41">
        <f t="shared" si="0"/>
        <v>16.211764705882352</v>
      </c>
      <c r="J16" s="41">
        <v>13</v>
      </c>
      <c r="K16" s="41">
        <v>3</v>
      </c>
      <c r="L16" s="43">
        <v>146955</v>
      </c>
      <c r="M16" s="43">
        <v>22309</v>
      </c>
      <c r="N16" s="39">
        <v>44722</v>
      </c>
      <c r="O16" s="38" t="s">
        <v>43</v>
      </c>
      <c r="P16" s="35"/>
      <c r="Q16" s="56"/>
      <c r="R16" s="56"/>
      <c r="S16" s="87"/>
      <c r="T16" s="56"/>
      <c r="U16" s="34"/>
      <c r="V16" s="57"/>
      <c r="W16" s="57"/>
      <c r="X16" s="34"/>
      <c r="Y16" s="7"/>
      <c r="Z16" s="34"/>
      <c r="AA16" s="58"/>
      <c r="AB16" s="34"/>
      <c r="AC16" s="58"/>
    </row>
    <row r="17" spans="1:29" ht="25.35" customHeight="1">
      <c r="A17" s="37">
        <v>5</v>
      </c>
      <c r="B17" s="63">
        <v>3</v>
      </c>
      <c r="C17" s="29" t="s">
        <v>597</v>
      </c>
      <c r="D17" s="43">
        <v>7568.7</v>
      </c>
      <c r="E17" s="41">
        <v>19395.04</v>
      </c>
      <c r="F17" s="47">
        <f t="shared" si="1"/>
        <v>-0.60976105231028133</v>
      </c>
      <c r="G17" s="43">
        <v>1065</v>
      </c>
      <c r="H17" s="41">
        <v>58</v>
      </c>
      <c r="I17" s="41">
        <f t="shared" si="0"/>
        <v>18.362068965517242</v>
      </c>
      <c r="J17" s="41">
        <v>9</v>
      </c>
      <c r="K17" s="41">
        <v>5</v>
      </c>
      <c r="L17" s="43">
        <v>229867</v>
      </c>
      <c r="M17" s="43">
        <v>33976</v>
      </c>
      <c r="N17" s="39">
        <v>44708</v>
      </c>
      <c r="O17" s="38" t="s">
        <v>37</v>
      </c>
      <c r="P17" s="35"/>
      <c r="Q17" s="56"/>
      <c r="R17" s="56"/>
      <c r="S17" s="87"/>
      <c r="T17" s="56"/>
      <c r="U17" s="34"/>
      <c r="V17" s="57"/>
      <c r="W17" s="57"/>
      <c r="X17" s="34"/>
      <c r="Y17" s="7"/>
      <c r="Z17" s="34"/>
      <c r="AA17" s="58"/>
      <c r="AB17" s="34"/>
      <c r="AC17" s="58"/>
    </row>
    <row r="18" spans="1:29" ht="25.35" customHeight="1">
      <c r="A18" s="37">
        <v>6</v>
      </c>
      <c r="B18" s="63">
        <v>2</v>
      </c>
      <c r="C18" s="29" t="s">
        <v>612</v>
      </c>
      <c r="D18" s="43">
        <v>7100.66</v>
      </c>
      <c r="E18" s="41">
        <v>25565.040000000001</v>
      </c>
      <c r="F18" s="47">
        <f t="shared" si="1"/>
        <v>-0.72225116800130185</v>
      </c>
      <c r="G18" s="43">
        <v>1424</v>
      </c>
      <c r="H18" s="41">
        <v>131</v>
      </c>
      <c r="I18" s="41">
        <f t="shared" si="0"/>
        <v>10.870229007633588</v>
      </c>
      <c r="J18" s="41">
        <v>20</v>
      </c>
      <c r="K18" s="41">
        <v>2</v>
      </c>
      <c r="L18" s="43">
        <v>51932</v>
      </c>
      <c r="M18" s="43">
        <v>11647</v>
      </c>
      <c r="N18" s="39">
        <v>44729</v>
      </c>
      <c r="O18" s="38" t="s">
        <v>41</v>
      </c>
      <c r="P18" s="35"/>
      <c r="Q18" s="56"/>
      <c r="R18" s="56"/>
      <c r="S18" s="87"/>
      <c r="T18" s="118"/>
      <c r="U18" s="34"/>
      <c r="V18" s="57"/>
      <c r="W18" s="57"/>
      <c r="X18" s="34"/>
      <c r="Y18" s="7"/>
      <c r="Z18" s="34"/>
      <c r="AA18" s="58"/>
      <c r="AB18" s="34"/>
      <c r="AC18" s="58"/>
    </row>
    <row r="19" spans="1:29" ht="25.35" customHeight="1">
      <c r="A19" s="37">
        <v>7</v>
      </c>
      <c r="B19" s="63">
        <v>5</v>
      </c>
      <c r="C19" s="29" t="s">
        <v>599</v>
      </c>
      <c r="D19" s="43">
        <v>2470.8200000000002</v>
      </c>
      <c r="E19" s="41">
        <v>7033.79</v>
      </c>
      <c r="F19" s="47">
        <f t="shared" si="1"/>
        <v>-0.64872138633652687</v>
      </c>
      <c r="G19" s="43">
        <v>523</v>
      </c>
      <c r="H19" s="41">
        <v>48</v>
      </c>
      <c r="I19" s="41">
        <f t="shared" si="0"/>
        <v>10.895833333333334</v>
      </c>
      <c r="J19" s="41">
        <v>11</v>
      </c>
      <c r="K19" s="41">
        <v>4</v>
      </c>
      <c r="L19" s="43">
        <v>63719.61</v>
      </c>
      <c r="M19" s="43">
        <v>14902</v>
      </c>
      <c r="N19" s="39">
        <v>44715</v>
      </c>
      <c r="O19" s="38" t="s">
        <v>48</v>
      </c>
      <c r="P19" s="35"/>
      <c r="Q19" s="56"/>
      <c r="R19" s="56"/>
      <c r="S19" s="87"/>
      <c r="T19" s="56"/>
      <c r="U19" s="34"/>
      <c r="V19" s="57"/>
      <c r="W19" s="57"/>
      <c r="X19" s="34"/>
      <c r="Y19" s="7"/>
      <c r="Z19" s="34"/>
      <c r="AA19" s="58"/>
      <c r="AB19" s="34"/>
      <c r="AC19" s="58"/>
    </row>
    <row r="20" spans="1:29" ht="25.35" customHeight="1">
      <c r="A20" s="37">
        <v>8</v>
      </c>
      <c r="B20" s="63">
        <v>4</v>
      </c>
      <c r="C20" s="29" t="s">
        <v>571</v>
      </c>
      <c r="D20" s="43">
        <v>1805.28</v>
      </c>
      <c r="E20" s="41">
        <v>7142.68</v>
      </c>
      <c r="F20" s="47">
        <f t="shared" si="1"/>
        <v>-0.74725453191239144</v>
      </c>
      <c r="G20" s="43">
        <v>249</v>
      </c>
      <c r="H20" s="41">
        <v>16</v>
      </c>
      <c r="I20" s="41">
        <f t="shared" si="0"/>
        <v>15.5625</v>
      </c>
      <c r="J20" s="41">
        <v>5</v>
      </c>
      <c r="K20" s="41">
        <v>8</v>
      </c>
      <c r="L20" s="43">
        <v>419349</v>
      </c>
      <c r="M20" s="43">
        <v>59208</v>
      </c>
      <c r="N20" s="39">
        <v>44687</v>
      </c>
      <c r="O20" s="38" t="s">
        <v>41</v>
      </c>
      <c r="P20" s="35"/>
      <c r="Q20" s="56"/>
      <c r="R20" s="56"/>
      <c r="S20" s="87"/>
      <c r="T20" s="56"/>
      <c r="U20" s="34"/>
      <c r="V20" s="57"/>
      <c r="W20" s="57"/>
      <c r="X20" s="7"/>
      <c r="Y20" s="58"/>
      <c r="Z20" s="34"/>
      <c r="AA20" s="34"/>
      <c r="AB20" s="34"/>
      <c r="AC20" s="58"/>
    </row>
    <row r="21" spans="1:29" ht="25.35" customHeight="1">
      <c r="A21" s="37">
        <v>9</v>
      </c>
      <c r="B21" s="63">
        <v>7</v>
      </c>
      <c r="C21" s="29" t="s">
        <v>35</v>
      </c>
      <c r="D21" s="43">
        <v>1703.37</v>
      </c>
      <c r="E21" s="41">
        <v>5959.44</v>
      </c>
      <c r="F21" s="47">
        <f t="shared" si="1"/>
        <v>-0.71417280818331919</v>
      </c>
      <c r="G21" s="43">
        <v>360</v>
      </c>
      <c r="H21" s="41">
        <v>26</v>
      </c>
      <c r="I21" s="41">
        <f t="shared" si="0"/>
        <v>13.846153846153847</v>
      </c>
      <c r="J21" s="41">
        <v>7</v>
      </c>
      <c r="K21" s="41">
        <v>13</v>
      </c>
      <c r="L21" s="43">
        <v>413337</v>
      </c>
      <c r="M21" s="43">
        <v>80873</v>
      </c>
      <c r="N21" s="39">
        <v>44652</v>
      </c>
      <c r="O21" s="38" t="s">
        <v>37</v>
      </c>
      <c r="P21" s="35"/>
      <c r="Q21" s="56"/>
      <c r="R21" s="56"/>
      <c r="S21" s="87"/>
      <c r="T21" s="56"/>
      <c r="U21" s="34"/>
      <c r="V21" s="57"/>
      <c r="W21" s="57"/>
      <c r="X21" s="34"/>
      <c r="Y21" s="7"/>
      <c r="Z21" s="34"/>
      <c r="AA21" s="58"/>
      <c r="AB21" s="34"/>
      <c r="AC21" s="58"/>
    </row>
    <row r="22" spans="1:29" ht="25.35" customHeight="1">
      <c r="A22" s="37">
        <v>10</v>
      </c>
      <c r="B22" s="63">
        <v>9</v>
      </c>
      <c r="C22" s="29" t="s">
        <v>42</v>
      </c>
      <c r="D22" s="43">
        <v>1672.61</v>
      </c>
      <c r="E22" s="41">
        <v>3493.49</v>
      </c>
      <c r="F22" s="47">
        <f t="shared" si="1"/>
        <v>-0.52122089944439509</v>
      </c>
      <c r="G22" s="43">
        <v>319</v>
      </c>
      <c r="H22" s="41">
        <v>22</v>
      </c>
      <c r="I22" s="41">
        <f t="shared" si="0"/>
        <v>14.5</v>
      </c>
      <c r="J22" s="41">
        <v>5</v>
      </c>
      <c r="K22" s="41">
        <v>15</v>
      </c>
      <c r="L22" s="43">
        <v>203893</v>
      </c>
      <c r="M22" s="43">
        <v>41304</v>
      </c>
      <c r="N22" s="39">
        <v>44638</v>
      </c>
      <c r="O22" s="38" t="s">
        <v>43</v>
      </c>
      <c r="P22" s="35"/>
      <c r="Q22" s="56"/>
      <c r="R22" s="56"/>
      <c r="S22" s="87"/>
      <c r="T22" s="56"/>
      <c r="U22" s="34"/>
      <c r="V22" s="57"/>
      <c r="W22" s="57"/>
      <c r="X22" s="34"/>
      <c r="Y22" s="7"/>
      <c r="Z22" s="34"/>
      <c r="AA22" s="58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100537.04</v>
      </c>
      <c r="E23" s="36">
        <v>116405.17</v>
      </c>
      <c r="F23" s="55">
        <f t="shared" si="1"/>
        <v>-0.13631808621558653</v>
      </c>
      <c r="G23" s="36">
        <f t="shared" ref="G23" si="2">SUM(G13:G22)</f>
        <v>15183</v>
      </c>
      <c r="H23" s="36"/>
      <c r="I23" s="16"/>
      <c r="J23" s="15"/>
      <c r="K23" s="17"/>
      <c r="L23" s="18"/>
      <c r="M23" s="22"/>
      <c r="N23" s="19"/>
      <c r="O23" s="48"/>
      <c r="P23" s="35"/>
      <c r="X23" s="7"/>
      <c r="Z23" s="26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X24" s="7"/>
      <c r="Z24" s="26"/>
      <c r="AC24" s="34"/>
    </row>
    <row r="25" spans="1:29" ht="25.35" customHeight="1">
      <c r="A25" s="37">
        <v>11</v>
      </c>
      <c r="B25" s="63">
        <v>6</v>
      </c>
      <c r="C25" s="29" t="s">
        <v>614</v>
      </c>
      <c r="D25" s="43">
        <v>1511.35</v>
      </c>
      <c r="E25" s="41">
        <v>6710</v>
      </c>
      <c r="F25" s="47">
        <f t="shared" ref="F25:F30" si="3">(D25-E25)/E25</f>
        <v>-0.77476154992548429</v>
      </c>
      <c r="G25" s="43">
        <v>237</v>
      </c>
      <c r="H25" s="41">
        <v>28</v>
      </c>
      <c r="I25" s="41">
        <f t="shared" ref="I25:I33" si="4">G25/H25</f>
        <v>8.4642857142857135</v>
      </c>
      <c r="J25" s="41">
        <v>8</v>
      </c>
      <c r="K25" s="41">
        <v>2</v>
      </c>
      <c r="L25" s="43">
        <v>13159.86</v>
      </c>
      <c r="M25" s="43">
        <v>2390</v>
      </c>
      <c r="N25" s="39">
        <v>44729</v>
      </c>
      <c r="O25" s="38" t="s">
        <v>68</v>
      </c>
      <c r="P25" s="35"/>
      <c r="Q25" s="56"/>
      <c r="R25" s="56"/>
      <c r="S25" s="87"/>
      <c r="T25" s="56"/>
      <c r="U25" s="34"/>
      <c r="V25" s="57"/>
      <c r="W25" s="57"/>
      <c r="X25" s="34"/>
      <c r="Y25" s="7"/>
      <c r="Z25" s="34"/>
      <c r="AA25" s="58"/>
      <c r="AB25" s="34"/>
      <c r="AC25" s="58"/>
    </row>
    <row r="26" spans="1:29" ht="25.35" customHeight="1">
      <c r="A26" s="37">
        <v>12</v>
      </c>
      <c r="B26" s="63">
        <v>10</v>
      </c>
      <c r="C26" s="29" t="s">
        <v>40</v>
      </c>
      <c r="D26" s="43">
        <v>478.61</v>
      </c>
      <c r="E26" s="41">
        <v>2579.2199999999998</v>
      </c>
      <c r="F26" s="47">
        <f t="shared" si="3"/>
        <v>-0.81443614736238079</v>
      </c>
      <c r="G26" s="43">
        <v>93</v>
      </c>
      <c r="H26" s="41">
        <v>10</v>
      </c>
      <c r="I26" s="41">
        <f t="shared" si="4"/>
        <v>9.3000000000000007</v>
      </c>
      <c r="J26" s="41">
        <v>4</v>
      </c>
      <c r="K26" s="41">
        <v>16</v>
      </c>
      <c r="L26" s="43">
        <v>286212</v>
      </c>
      <c r="M26" s="43">
        <v>57628</v>
      </c>
      <c r="N26" s="39">
        <v>44631</v>
      </c>
      <c r="O26" s="38" t="s">
        <v>41</v>
      </c>
      <c r="P26" s="35"/>
      <c r="Q26" s="56"/>
      <c r="R26" s="56"/>
      <c r="S26" s="87"/>
      <c r="T26" s="56"/>
      <c r="U26" s="34"/>
      <c r="V26" s="57"/>
      <c r="W26" s="57"/>
      <c r="X26" s="34"/>
      <c r="Y26" s="7"/>
      <c r="Z26" s="34"/>
      <c r="AA26" s="58"/>
      <c r="AB26" s="34"/>
      <c r="AC26" s="58"/>
    </row>
    <row r="27" spans="1:29" ht="25.35" customHeight="1">
      <c r="A27" s="37">
        <v>13</v>
      </c>
      <c r="B27" s="65">
        <v>16</v>
      </c>
      <c r="C27" s="29" t="s">
        <v>598</v>
      </c>
      <c r="D27" s="43">
        <v>400</v>
      </c>
      <c r="E27" s="41">
        <v>348.5</v>
      </c>
      <c r="F27" s="47">
        <f t="shared" si="3"/>
        <v>0.14777618364418937</v>
      </c>
      <c r="G27" s="43">
        <v>65</v>
      </c>
      <c r="H27" s="41">
        <v>6</v>
      </c>
      <c r="I27" s="41">
        <f t="shared" si="4"/>
        <v>10.833333333333334</v>
      </c>
      <c r="J27" s="41">
        <v>3</v>
      </c>
      <c r="K27" s="41">
        <v>5</v>
      </c>
      <c r="L27" s="43">
        <v>8567.15</v>
      </c>
      <c r="M27" s="43">
        <v>1455</v>
      </c>
      <c r="N27" s="39">
        <v>44708</v>
      </c>
      <c r="O27" s="38" t="s">
        <v>91</v>
      </c>
      <c r="P27" s="35"/>
      <c r="Q27" s="56"/>
      <c r="R27" s="56"/>
      <c r="S27" s="87"/>
      <c r="T27" s="56"/>
      <c r="U27" s="34"/>
      <c r="V27" s="57"/>
      <c r="W27" s="57"/>
      <c r="X27" s="34"/>
      <c r="Y27" s="7"/>
      <c r="Z27" s="34"/>
      <c r="AA27" s="58"/>
      <c r="AB27" s="34"/>
      <c r="AC27" s="58"/>
    </row>
    <row r="28" spans="1:29" ht="25.35" customHeight="1">
      <c r="A28" s="37">
        <v>14</v>
      </c>
      <c r="B28" s="63">
        <v>8</v>
      </c>
      <c r="C28" s="29" t="s">
        <v>613</v>
      </c>
      <c r="D28" s="43">
        <v>291.08</v>
      </c>
      <c r="E28" s="41">
        <v>3672.2</v>
      </c>
      <c r="F28" s="47">
        <f t="shared" si="3"/>
        <v>-0.92073416480583847</v>
      </c>
      <c r="G28" s="43">
        <v>43</v>
      </c>
      <c r="H28" s="41">
        <v>10</v>
      </c>
      <c r="I28" s="41">
        <f t="shared" si="4"/>
        <v>4.3</v>
      </c>
      <c r="J28" s="41">
        <v>4</v>
      </c>
      <c r="K28" s="41">
        <v>2</v>
      </c>
      <c r="L28" s="43">
        <v>6146.59</v>
      </c>
      <c r="M28" s="43">
        <v>1151</v>
      </c>
      <c r="N28" s="39">
        <v>44729</v>
      </c>
      <c r="O28" s="38" t="s">
        <v>91</v>
      </c>
      <c r="P28" s="35"/>
      <c r="Q28" s="56"/>
      <c r="R28" s="56"/>
      <c r="S28" s="87"/>
      <c r="T28" s="56"/>
      <c r="U28" s="34"/>
      <c r="V28" s="57"/>
      <c r="W28" s="57"/>
      <c r="X28" s="34"/>
      <c r="Y28" s="7"/>
      <c r="Z28" s="34"/>
      <c r="AA28" s="58"/>
      <c r="AB28" s="34"/>
      <c r="AC28" s="58"/>
    </row>
    <row r="29" spans="1:29" ht="25.35" customHeight="1">
      <c r="A29" s="37">
        <v>15</v>
      </c>
      <c r="B29" s="64">
        <v>15</v>
      </c>
      <c r="C29" s="29" t="s">
        <v>565</v>
      </c>
      <c r="D29" s="43">
        <v>224</v>
      </c>
      <c r="E29" s="41">
        <v>381</v>
      </c>
      <c r="F29" s="47">
        <f t="shared" si="3"/>
        <v>-0.4120734908136483</v>
      </c>
      <c r="G29" s="43">
        <v>40</v>
      </c>
      <c r="H29" s="41">
        <v>3</v>
      </c>
      <c r="I29" s="41">
        <f t="shared" si="4"/>
        <v>13.333333333333334</v>
      </c>
      <c r="J29" s="41">
        <v>2</v>
      </c>
      <c r="K29" s="41">
        <v>9</v>
      </c>
      <c r="L29" s="43">
        <v>24877.08</v>
      </c>
      <c r="M29" s="43">
        <v>4208</v>
      </c>
      <c r="N29" s="39">
        <v>44680</v>
      </c>
      <c r="O29" s="38" t="s">
        <v>68</v>
      </c>
      <c r="P29" s="35"/>
      <c r="Q29" s="56"/>
      <c r="R29" s="56"/>
      <c r="S29" s="56"/>
      <c r="T29" s="56"/>
      <c r="U29" s="56"/>
      <c r="V29" s="57"/>
      <c r="W29" s="57"/>
      <c r="X29" s="58"/>
      <c r="Y29" s="34"/>
      <c r="AB29" s="58"/>
    </row>
    <row r="30" spans="1:29" ht="25.35" customHeight="1">
      <c r="A30" s="37">
        <v>16</v>
      </c>
      <c r="B30" s="64">
        <v>12</v>
      </c>
      <c r="C30" s="29" t="s">
        <v>596</v>
      </c>
      <c r="D30" s="43">
        <v>128</v>
      </c>
      <c r="E30" s="41">
        <v>819</v>
      </c>
      <c r="F30" s="47">
        <f t="shared" si="3"/>
        <v>-0.84371184371184371</v>
      </c>
      <c r="G30" s="43">
        <v>50</v>
      </c>
      <c r="H30" s="41">
        <v>4</v>
      </c>
      <c r="I30" s="41">
        <f t="shared" si="4"/>
        <v>12.5</v>
      </c>
      <c r="J30" s="41">
        <v>2</v>
      </c>
      <c r="K30" s="41">
        <v>5</v>
      </c>
      <c r="L30" s="43">
        <v>31759.37</v>
      </c>
      <c r="M30" s="43">
        <v>7519</v>
      </c>
      <c r="N30" s="39">
        <v>44708</v>
      </c>
      <c r="O30" s="38" t="s">
        <v>68</v>
      </c>
      <c r="P30" s="35"/>
      <c r="Q30" s="56"/>
      <c r="R30" s="56"/>
      <c r="S30" s="56"/>
      <c r="T30" s="56"/>
      <c r="U30" s="56"/>
      <c r="V30" s="57"/>
      <c r="W30" s="58"/>
      <c r="X30" s="57"/>
      <c r="Y30" s="58"/>
      <c r="AB30" s="34"/>
    </row>
    <row r="31" spans="1:29" ht="25.35" customHeight="1">
      <c r="A31" s="37">
        <v>17</v>
      </c>
      <c r="B31" s="44" t="s">
        <v>36</v>
      </c>
      <c r="C31" s="29" t="s">
        <v>292</v>
      </c>
      <c r="D31" s="43">
        <v>98</v>
      </c>
      <c r="E31" s="41" t="s">
        <v>36</v>
      </c>
      <c r="F31" s="41" t="s">
        <v>36</v>
      </c>
      <c r="G31" s="43">
        <v>39</v>
      </c>
      <c r="H31" s="41">
        <v>3</v>
      </c>
      <c r="I31" s="41">
        <f t="shared" si="4"/>
        <v>13</v>
      </c>
      <c r="J31" s="41">
        <v>1</v>
      </c>
      <c r="K31" s="41" t="s">
        <v>36</v>
      </c>
      <c r="L31" s="43">
        <v>46004</v>
      </c>
      <c r="M31" s="43">
        <v>9872</v>
      </c>
      <c r="N31" s="39">
        <v>44470</v>
      </c>
      <c r="O31" s="38" t="s">
        <v>48</v>
      </c>
      <c r="P31" s="35"/>
      <c r="Q31" s="56"/>
      <c r="R31" s="56"/>
      <c r="S31" s="87"/>
      <c r="T31" s="56"/>
      <c r="U31" s="34"/>
      <c r="V31" s="57"/>
      <c r="W31" s="57"/>
      <c r="X31" s="34"/>
      <c r="Y31" s="7"/>
      <c r="Z31" s="34"/>
      <c r="AA31" s="58"/>
      <c r="AB31" s="34"/>
      <c r="AC31" s="58"/>
    </row>
    <row r="32" spans="1:29" ht="25.35" customHeight="1">
      <c r="A32" s="37">
        <v>18</v>
      </c>
      <c r="B32" s="63">
        <v>13</v>
      </c>
      <c r="C32" s="29" t="s">
        <v>537</v>
      </c>
      <c r="D32" s="43">
        <v>93.55</v>
      </c>
      <c r="E32" s="41">
        <v>606.53</v>
      </c>
      <c r="F32" s="47">
        <f>(D32-E32)/E32</f>
        <v>-0.8457619573640216</v>
      </c>
      <c r="G32" s="43">
        <v>19</v>
      </c>
      <c r="H32" s="41">
        <v>2</v>
      </c>
      <c r="I32" s="41">
        <f t="shared" si="4"/>
        <v>9.5</v>
      </c>
      <c r="J32" s="41">
        <v>2</v>
      </c>
      <c r="K32" s="41">
        <v>12</v>
      </c>
      <c r="L32" s="43">
        <v>177653.68</v>
      </c>
      <c r="M32" s="43">
        <v>43446</v>
      </c>
      <c r="N32" s="39">
        <v>44659</v>
      </c>
      <c r="O32" s="38" t="s">
        <v>48</v>
      </c>
      <c r="P32" s="35"/>
      <c r="Q32" s="56"/>
      <c r="R32" s="56"/>
      <c r="S32" s="87"/>
      <c r="T32" s="56"/>
      <c r="U32" s="34"/>
      <c r="V32" s="57"/>
      <c r="W32" s="57"/>
      <c r="X32" s="34"/>
      <c r="Y32" s="7"/>
      <c r="Z32" s="34"/>
      <c r="AA32" s="58"/>
      <c r="AB32" s="34"/>
      <c r="AC32" s="58"/>
    </row>
    <row r="33" spans="1:29" ht="25.35" customHeight="1">
      <c r="A33" s="37">
        <v>19</v>
      </c>
      <c r="B33" s="44" t="s">
        <v>36</v>
      </c>
      <c r="C33" s="29" t="s">
        <v>111</v>
      </c>
      <c r="D33" s="43">
        <v>70</v>
      </c>
      <c r="E33" s="41" t="s">
        <v>36</v>
      </c>
      <c r="F33" s="41" t="s">
        <v>36</v>
      </c>
      <c r="G33" s="43">
        <v>28</v>
      </c>
      <c r="H33" s="41">
        <v>3</v>
      </c>
      <c r="I33" s="41">
        <f t="shared" si="4"/>
        <v>9.3333333333333339</v>
      </c>
      <c r="J33" s="41">
        <v>1</v>
      </c>
      <c r="K33" s="41" t="s">
        <v>36</v>
      </c>
      <c r="L33" s="43">
        <v>317398</v>
      </c>
      <c r="M33" s="43">
        <v>64452</v>
      </c>
      <c r="N33" s="39">
        <v>44554</v>
      </c>
      <c r="O33" s="38" t="s">
        <v>43</v>
      </c>
      <c r="P33" s="35"/>
      <c r="Q33" s="56"/>
      <c r="R33" s="56"/>
      <c r="S33" s="87"/>
      <c r="T33" s="56"/>
      <c r="U33" s="34"/>
      <c r="V33" s="57"/>
      <c r="W33" s="57"/>
      <c r="X33" s="34"/>
      <c r="Y33" s="7"/>
      <c r="Z33" s="34"/>
      <c r="AA33" s="58"/>
      <c r="AB33" s="34"/>
      <c r="AC33" s="58"/>
    </row>
    <row r="34" spans="1:29" ht="25.35" customHeight="1">
      <c r="A34" s="37">
        <v>20</v>
      </c>
      <c r="B34" s="64">
        <v>11</v>
      </c>
      <c r="C34" s="29" t="s">
        <v>552</v>
      </c>
      <c r="D34" s="43">
        <v>64</v>
      </c>
      <c r="E34" s="41">
        <v>1440</v>
      </c>
      <c r="F34" s="47">
        <f>(D34-E34)/E34</f>
        <v>-0.9555555555555556</v>
      </c>
      <c r="G34" s="43">
        <v>8</v>
      </c>
      <c r="H34" s="41" t="s">
        <v>36</v>
      </c>
      <c r="I34" s="41" t="s">
        <v>36</v>
      </c>
      <c r="J34" s="41">
        <v>2</v>
      </c>
      <c r="K34" s="41">
        <v>10</v>
      </c>
      <c r="L34" s="43">
        <v>118520</v>
      </c>
      <c r="M34" s="43">
        <v>17579</v>
      </c>
      <c r="N34" s="39">
        <v>44673</v>
      </c>
      <c r="O34" s="38" t="s">
        <v>65</v>
      </c>
      <c r="P34" s="35"/>
      <c r="Q34" s="56"/>
      <c r="R34" s="56"/>
      <c r="S34" s="56"/>
      <c r="T34" s="56"/>
      <c r="W34" s="57"/>
      <c r="X34" s="58"/>
      <c r="Y34" s="57"/>
      <c r="Z34" s="58"/>
      <c r="AA34" s="7"/>
      <c r="AB34" s="34"/>
      <c r="AC34" s="34"/>
    </row>
    <row r="35" spans="1:29" ht="25.35" customHeight="1">
      <c r="A35" s="14"/>
      <c r="B35" s="14"/>
      <c r="C35" s="28" t="s">
        <v>69</v>
      </c>
      <c r="D35" s="36">
        <f>SUM(D23:D34)</f>
        <v>103895.63</v>
      </c>
      <c r="E35" s="36">
        <v>121152</v>
      </c>
      <c r="F35" s="55">
        <f>(D35-E35)/E35</f>
        <v>-0.14243570060750127</v>
      </c>
      <c r="G35" s="36">
        <f t="shared" ref="G35" si="5">SUM(G23:G34)</f>
        <v>15805</v>
      </c>
      <c r="H35" s="36"/>
      <c r="I35" s="16"/>
      <c r="J35" s="15"/>
      <c r="K35" s="17"/>
      <c r="L35" s="18"/>
      <c r="M35" s="22"/>
      <c r="N35" s="19"/>
      <c r="O35" s="48"/>
      <c r="P35" s="35"/>
      <c r="X35" s="7"/>
      <c r="Z35" s="26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X36" s="7"/>
      <c r="Z36" s="26"/>
      <c r="AC36" s="34"/>
    </row>
    <row r="37" spans="1:29" ht="25.35" customHeight="1">
      <c r="A37" s="37">
        <v>21</v>
      </c>
      <c r="B37" s="41" t="s">
        <v>36</v>
      </c>
      <c r="C37" s="29" t="s">
        <v>96</v>
      </c>
      <c r="D37" s="43">
        <v>43</v>
      </c>
      <c r="E37" s="41" t="s">
        <v>36</v>
      </c>
      <c r="F37" s="41" t="s">
        <v>36</v>
      </c>
      <c r="G37" s="43">
        <v>17</v>
      </c>
      <c r="H37" s="41">
        <v>2</v>
      </c>
      <c r="I37" s="41">
        <f>G37/H37</f>
        <v>8.5</v>
      </c>
      <c r="J37" s="41">
        <v>1</v>
      </c>
      <c r="K37" s="41" t="s">
        <v>36</v>
      </c>
      <c r="L37" s="43">
        <v>99371.87</v>
      </c>
      <c r="M37" s="43">
        <v>20497</v>
      </c>
      <c r="N37" s="39">
        <v>44603</v>
      </c>
      <c r="O37" s="38" t="s">
        <v>48</v>
      </c>
      <c r="P37" s="35"/>
      <c r="Q37" s="56"/>
      <c r="R37" s="56"/>
      <c r="S37" s="56"/>
      <c r="T37" s="56"/>
      <c r="U37" s="56"/>
      <c r="V37" s="57"/>
      <c r="W37" s="58"/>
      <c r="X37" s="34"/>
      <c r="Y37" s="57"/>
      <c r="AA37" s="58"/>
    </row>
    <row r="38" spans="1:29" ht="25.35" customHeight="1">
      <c r="A38" s="37">
        <v>22</v>
      </c>
      <c r="B38" s="64">
        <v>22</v>
      </c>
      <c r="C38" s="29" t="s">
        <v>550</v>
      </c>
      <c r="D38" s="43">
        <v>40</v>
      </c>
      <c r="E38" s="41">
        <v>47</v>
      </c>
      <c r="F38" s="47">
        <f>(D38-E38)/E38</f>
        <v>-0.14893617021276595</v>
      </c>
      <c r="G38" s="43">
        <v>8</v>
      </c>
      <c r="H38" s="41">
        <v>1</v>
      </c>
      <c r="I38" s="41">
        <f>G38/H38</f>
        <v>8</v>
      </c>
      <c r="J38" s="41">
        <v>1</v>
      </c>
      <c r="K38" s="41">
        <v>11</v>
      </c>
      <c r="L38" s="43">
        <v>69600</v>
      </c>
      <c r="M38" s="43">
        <v>10706</v>
      </c>
      <c r="N38" s="39">
        <v>44666</v>
      </c>
      <c r="O38" s="38" t="s">
        <v>43</v>
      </c>
      <c r="P38" s="35"/>
      <c r="Q38" s="56"/>
      <c r="R38" s="56"/>
      <c r="S38" s="56"/>
      <c r="T38" s="56"/>
      <c r="V38" s="57"/>
      <c r="W38" s="57"/>
      <c r="X38" s="7"/>
      <c r="Y38" s="58"/>
      <c r="Z38" s="34"/>
      <c r="AA38" s="57"/>
      <c r="AB38" s="58"/>
      <c r="AC38" s="34"/>
    </row>
    <row r="39" spans="1:29" ht="25.35" customHeight="1">
      <c r="A39" s="37">
        <v>23</v>
      </c>
      <c r="B39" s="70">
        <v>28</v>
      </c>
      <c r="C39" s="29" t="s">
        <v>66</v>
      </c>
      <c r="D39" s="43">
        <v>40</v>
      </c>
      <c r="E39" s="41">
        <v>14</v>
      </c>
      <c r="F39" s="47">
        <f>(D39-E39)/E39</f>
        <v>1.8571428571428572</v>
      </c>
      <c r="G39" s="43">
        <v>7</v>
      </c>
      <c r="H39" s="41" t="s">
        <v>36</v>
      </c>
      <c r="I39" s="41" t="s">
        <v>36</v>
      </c>
      <c r="J39" s="41">
        <v>1</v>
      </c>
      <c r="K39" s="41" t="s">
        <v>36</v>
      </c>
      <c r="L39" s="43">
        <v>17917</v>
      </c>
      <c r="M39" s="43">
        <v>2913</v>
      </c>
      <c r="N39" s="39">
        <v>44603</v>
      </c>
      <c r="O39" s="38" t="s">
        <v>65</v>
      </c>
      <c r="P39" s="35"/>
      <c r="Q39" s="56"/>
      <c r="R39" s="56"/>
      <c r="S39" s="87"/>
      <c r="T39" s="56"/>
      <c r="V39" s="57"/>
      <c r="W39" s="57"/>
      <c r="X39" s="58"/>
      <c r="Y39" s="58"/>
      <c r="Z39" s="26"/>
      <c r="AA39" s="7"/>
      <c r="AB39" s="34"/>
      <c r="AC39" s="34"/>
    </row>
    <row r="40" spans="1:29" ht="25.35" customHeight="1">
      <c r="A40" s="37">
        <v>24</v>
      </c>
      <c r="B40" s="44" t="s">
        <v>36</v>
      </c>
      <c r="C40" s="29" t="s">
        <v>77</v>
      </c>
      <c r="D40" s="43">
        <v>20</v>
      </c>
      <c r="E40" s="41" t="s">
        <v>36</v>
      </c>
      <c r="F40" s="41" t="s">
        <v>36</v>
      </c>
      <c r="G40" s="43">
        <v>8</v>
      </c>
      <c r="H40" s="41">
        <v>2</v>
      </c>
      <c r="I40" s="41">
        <f>G40/H40</f>
        <v>4</v>
      </c>
      <c r="J40" s="41">
        <v>1</v>
      </c>
      <c r="K40" s="41" t="s">
        <v>36</v>
      </c>
      <c r="L40" s="43">
        <v>183072</v>
      </c>
      <c r="M40" s="43">
        <v>36100</v>
      </c>
      <c r="N40" s="39">
        <v>44568</v>
      </c>
      <c r="O40" s="38" t="s">
        <v>37</v>
      </c>
      <c r="P40" s="35"/>
      <c r="Q40" s="56"/>
      <c r="R40" s="56"/>
      <c r="S40" s="87"/>
      <c r="T40" s="56"/>
      <c r="U40" s="34"/>
      <c r="V40" s="57"/>
      <c r="W40" s="57"/>
      <c r="X40" s="34"/>
      <c r="Y40" s="7"/>
      <c r="Z40" s="34"/>
      <c r="AA40" s="58"/>
      <c r="AB40" s="34"/>
      <c r="AC40" s="58"/>
    </row>
    <row r="41" spans="1:29" ht="25.35" customHeight="1">
      <c r="A41" s="37">
        <v>25</v>
      </c>
      <c r="B41" s="63">
        <v>21</v>
      </c>
      <c r="C41" s="29" t="s">
        <v>578</v>
      </c>
      <c r="D41" s="43">
        <v>16</v>
      </c>
      <c r="E41" s="41">
        <v>80</v>
      </c>
      <c r="F41" s="47">
        <f>(D41-E41)/E41</f>
        <v>-0.8</v>
      </c>
      <c r="G41" s="43">
        <v>4</v>
      </c>
      <c r="H41" s="41" t="s">
        <v>36</v>
      </c>
      <c r="I41" s="41" t="s">
        <v>36</v>
      </c>
      <c r="J41" s="41">
        <v>1</v>
      </c>
      <c r="K41" s="41">
        <v>7</v>
      </c>
      <c r="L41" s="43" t="s">
        <v>625</v>
      </c>
      <c r="M41" s="43">
        <v>9205</v>
      </c>
      <c r="N41" s="39">
        <v>44694</v>
      </c>
      <c r="O41" s="38" t="s">
        <v>65</v>
      </c>
      <c r="P41" s="35"/>
      <c r="Q41" s="56"/>
      <c r="R41" s="56"/>
      <c r="S41" s="87"/>
      <c r="T41" s="56"/>
      <c r="U41" s="34"/>
      <c r="V41" s="57"/>
      <c r="W41" s="57"/>
      <c r="X41" s="34"/>
      <c r="Y41" s="7"/>
      <c r="Z41" s="34"/>
      <c r="AA41" s="58"/>
      <c r="AB41" s="34"/>
      <c r="AC41" s="58"/>
    </row>
    <row r="42" spans="1:29" ht="25.35" customHeight="1">
      <c r="A42" s="14"/>
      <c r="B42" s="14"/>
      <c r="C42" s="28" t="s">
        <v>276</v>
      </c>
      <c r="D42" s="36">
        <f>SUM(D35:D41)</f>
        <v>104054.63</v>
      </c>
      <c r="E42" s="36">
        <v>121490</v>
      </c>
      <c r="F42" s="55">
        <f>(D42-E42)/E42</f>
        <v>-0.14351279940735859</v>
      </c>
      <c r="G42" s="36">
        <f t="shared" ref="G42" si="6">SUM(G35:G41)</f>
        <v>15849</v>
      </c>
      <c r="H42" s="36"/>
      <c r="I42" s="16"/>
      <c r="J42" s="15"/>
      <c r="K42" s="17"/>
      <c r="L42" s="18"/>
      <c r="M42" s="22"/>
      <c r="N42" s="19"/>
      <c r="O42" s="48"/>
    </row>
    <row r="43" spans="1:29" ht="23.1" customHeight="1">
      <c r="R43" s="35"/>
    </row>
    <row r="44" spans="1:29" ht="21" customHeight="1">
      <c r="R44" s="35"/>
    </row>
    <row r="45" spans="1:29" ht="20.25" customHeight="1"/>
    <row r="56" spans="16:18">
      <c r="R56" s="35"/>
    </row>
    <row r="60" spans="16:18">
      <c r="P60" s="35"/>
    </row>
    <row r="64" spans="16:18" ht="12" customHeight="1"/>
    <row r="73" spans="23:25">
      <c r="W73" s="7"/>
      <c r="Y73" s="7"/>
    </row>
  </sheetData>
  <sortState xmlns:xlrd2="http://schemas.microsoft.com/office/spreadsheetml/2017/richdata2" ref="B13:O41">
    <sortCondition descending="1" ref="D13:D4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6D06-8BDA-4E4A-9590-90899143C3B3}">
  <dimension ref="A1:Z64"/>
  <sheetViews>
    <sheetView topLeftCell="A17" zoomScale="60" zoomScaleNormal="60" workbookViewId="0">
      <selection activeCell="C40" sqref="C4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4.88671875" style="33" customWidth="1"/>
    <col min="24" max="24" width="11" style="33" customWidth="1"/>
    <col min="25" max="25" width="13.664062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315</v>
      </c>
      <c r="F1" s="2"/>
      <c r="G1" s="2"/>
      <c r="H1" s="2"/>
      <c r="I1" s="2"/>
    </row>
    <row r="2" spans="1:26" ht="19.5" customHeight="1">
      <c r="E2" s="2" t="s">
        <v>316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310</v>
      </c>
      <c r="E6" s="4" t="s">
        <v>317</v>
      </c>
      <c r="F6" s="129"/>
      <c r="G6" s="4" t="s">
        <v>317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5"/>
      <c r="X9" s="34"/>
      <c r="Y9" s="34"/>
      <c r="Z9" s="34"/>
    </row>
    <row r="10" spans="1:26">
      <c r="A10" s="132"/>
      <c r="B10" s="132"/>
      <c r="C10" s="129"/>
      <c r="D10" s="79" t="s">
        <v>311</v>
      </c>
      <c r="E10" s="79" t="s">
        <v>318</v>
      </c>
      <c r="F10" s="129"/>
      <c r="G10" s="79" t="s">
        <v>318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5"/>
      <c r="X10" s="34"/>
      <c r="Y10" s="34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5"/>
      <c r="X11" s="34"/>
      <c r="Y11" s="34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34"/>
      <c r="Y12" s="58"/>
      <c r="Z12" s="57"/>
    </row>
    <row r="13" spans="1:26" ht="25.35" customHeight="1">
      <c r="A13" s="37">
        <v>1</v>
      </c>
      <c r="B13" s="63" t="s">
        <v>34</v>
      </c>
      <c r="C13" s="29" t="s">
        <v>246</v>
      </c>
      <c r="D13" s="43">
        <v>102990.06</v>
      </c>
      <c r="E13" s="41" t="s">
        <v>36</v>
      </c>
      <c r="F13" s="41" t="s">
        <v>36</v>
      </c>
      <c r="G13" s="43">
        <v>14747</v>
      </c>
      <c r="H13" s="41">
        <v>150</v>
      </c>
      <c r="I13" s="41">
        <f t="shared" ref="I13:I22" si="0">G13/H13</f>
        <v>98.313333333333333</v>
      </c>
      <c r="J13" s="41">
        <v>15</v>
      </c>
      <c r="K13" s="41">
        <v>1</v>
      </c>
      <c r="L13" s="43">
        <v>117622.68</v>
      </c>
      <c r="M13" s="43">
        <v>16808</v>
      </c>
      <c r="N13" s="39">
        <v>44484</v>
      </c>
      <c r="O13" s="38" t="s">
        <v>39</v>
      </c>
      <c r="P13" s="35"/>
      <c r="Q13" s="56"/>
      <c r="R13" s="56"/>
      <c r="S13" s="56"/>
      <c r="T13" s="56"/>
      <c r="U13" s="57"/>
      <c r="V13" s="57"/>
      <c r="W13" s="58"/>
      <c r="X13" s="34"/>
      <c r="Y13" s="58"/>
      <c r="Z13" s="57"/>
    </row>
    <row r="14" spans="1:26" ht="25.35" customHeight="1">
      <c r="A14" s="37">
        <v>2</v>
      </c>
      <c r="B14" s="63">
        <v>2</v>
      </c>
      <c r="C14" s="29" t="s">
        <v>256</v>
      </c>
      <c r="D14" s="43">
        <v>49704.79</v>
      </c>
      <c r="E14" s="41">
        <v>52573.47</v>
      </c>
      <c r="F14" s="47">
        <f>(D14-E14)/E14</f>
        <v>-5.4565163760352899E-2</v>
      </c>
      <c r="G14" s="43">
        <v>9818</v>
      </c>
      <c r="H14" s="41">
        <v>179</v>
      </c>
      <c r="I14" s="41">
        <f t="shared" si="0"/>
        <v>54.849162011173185</v>
      </c>
      <c r="J14" s="41">
        <v>20</v>
      </c>
      <c r="K14" s="41">
        <v>2</v>
      </c>
      <c r="L14" s="43">
        <v>113177</v>
      </c>
      <c r="M14" s="43">
        <v>22702</v>
      </c>
      <c r="N14" s="39">
        <v>44477</v>
      </c>
      <c r="O14" s="48" t="s">
        <v>43</v>
      </c>
      <c r="P14" s="35"/>
      <c r="Q14" s="56"/>
      <c r="R14" s="56"/>
      <c r="S14" s="56"/>
      <c r="T14" s="56"/>
      <c r="U14" s="57"/>
      <c r="V14" s="57"/>
      <c r="W14" s="58"/>
      <c r="X14" s="34"/>
      <c r="Y14" s="58"/>
      <c r="Z14" s="57"/>
    </row>
    <row r="15" spans="1:26" ht="25.35" customHeight="1">
      <c r="A15" s="37">
        <v>3</v>
      </c>
      <c r="B15" s="63">
        <v>1</v>
      </c>
      <c r="C15" s="29" t="s">
        <v>212</v>
      </c>
      <c r="D15" s="43">
        <v>39737.08</v>
      </c>
      <c r="E15" s="41">
        <v>60028.2</v>
      </c>
      <c r="F15" s="47">
        <f>(D15-E15)/E15</f>
        <v>-0.33802646089671184</v>
      </c>
      <c r="G15" s="43">
        <v>5770</v>
      </c>
      <c r="H15" s="41">
        <v>88</v>
      </c>
      <c r="I15" s="41">
        <f t="shared" si="0"/>
        <v>65.568181818181813</v>
      </c>
      <c r="J15" s="41">
        <v>14</v>
      </c>
      <c r="K15" s="41">
        <v>3</v>
      </c>
      <c r="L15" s="43">
        <v>271890</v>
      </c>
      <c r="M15" s="43">
        <v>39310</v>
      </c>
      <c r="N15" s="39">
        <v>44470</v>
      </c>
      <c r="O15" s="38" t="s">
        <v>43</v>
      </c>
      <c r="P15" s="35"/>
      <c r="Q15" s="56"/>
      <c r="R15" s="56"/>
      <c r="S15" s="56"/>
      <c r="T15" s="56"/>
      <c r="U15" s="57"/>
      <c r="V15" s="57"/>
      <c r="W15" s="58"/>
      <c r="X15" s="34"/>
      <c r="Y15" s="58"/>
      <c r="Z15" s="57"/>
    </row>
    <row r="16" spans="1:26" ht="25.35" customHeight="1">
      <c r="A16" s="37">
        <v>4</v>
      </c>
      <c r="B16" s="63">
        <v>3</v>
      </c>
      <c r="C16" s="29" t="s">
        <v>213</v>
      </c>
      <c r="D16" s="43">
        <v>20010.349999999999</v>
      </c>
      <c r="E16" s="41">
        <v>24450.47</v>
      </c>
      <c r="F16" s="47">
        <f>(D16-E16)/E16</f>
        <v>-0.18159650918775805</v>
      </c>
      <c r="G16" s="43">
        <v>3050</v>
      </c>
      <c r="H16" s="41">
        <v>57</v>
      </c>
      <c r="I16" s="41">
        <f t="shared" si="0"/>
        <v>53.508771929824562</v>
      </c>
      <c r="J16" s="41">
        <v>9</v>
      </c>
      <c r="K16" s="41">
        <v>5</v>
      </c>
      <c r="L16" s="43">
        <v>361257.03</v>
      </c>
      <c r="M16" s="43">
        <v>53414</v>
      </c>
      <c r="N16" s="39">
        <v>44456</v>
      </c>
      <c r="O16" s="38" t="s">
        <v>45</v>
      </c>
      <c r="P16" s="35"/>
      <c r="Q16" s="56"/>
      <c r="R16" s="56"/>
      <c r="S16" s="56"/>
      <c r="T16" s="56"/>
      <c r="U16" s="57"/>
      <c r="V16" s="57"/>
      <c r="W16" s="58"/>
      <c r="X16" s="34"/>
      <c r="Y16" s="58"/>
      <c r="Z16" s="57"/>
    </row>
    <row r="17" spans="1:26" ht="25.35" customHeight="1">
      <c r="A17" s="37">
        <v>5</v>
      </c>
      <c r="B17" s="63">
        <v>4</v>
      </c>
      <c r="C17" s="29" t="s">
        <v>265</v>
      </c>
      <c r="D17" s="43">
        <v>17049.349999999999</v>
      </c>
      <c r="E17" s="41">
        <v>16266.13</v>
      </c>
      <c r="F17" s="47">
        <f>(D17-E17)/E17</f>
        <v>4.8150359058977112E-2</v>
      </c>
      <c r="G17" s="43">
        <v>3385</v>
      </c>
      <c r="H17" s="41">
        <v>73</v>
      </c>
      <c r="I17" s="41">
        <f t="shared" si="0"/>
        <v>46.369863013698627</v>
      </c>
      <c r="J17" s="41">
        <v>11</v>
      </c>
      <c r="K17" s="41">
        <v>5</v>
      </c>
      <c r="L17" s="43">
        <v>180478</v>
      </c>
      <c r="M17" s="43">
        <v>36672</v>
      </c>
      <c r="N17" s="39">
        <v>44456</v>
      </c>
      <c r="O17" s="38" t="s">
        <v>43</v>
      </c>
      <c r="P17" s="35"/>
      <c r="Q17" s="56"/>
      <c r="R17" s="56"/>
      <c r="S17" s="56"/>
      <c r="T17" s="56"/>
      <c r="U17" s="57"/>
      <c r="V17" s="57"/>
      <c r="W17" s="58"/>
      <c r="X17" s="34"/>
      <c r="Y17" s="58"/>
      <c r="Z17" s="57"/>
    </row>
    <row r="18" spans="1:26" ht="25.35" customHeight="1">
      <c r="A18" s="37">
        <v>6</v>
      </c>
      <c r="B18" s="63" t="s">
        <v>34</v>
      </c>
      <c r="C18" s="29" t="s">
        <v>291</v>
      </c>
      <c r="D18" s="43">
        <v>12835.76</v>
      </c>
      <c r="E18" s="41" t="s">
        <v>36</v>
      </c>
      <c r="F18" s="41" t="s">
        <v>36</v>
      </c>
      <c r="G18" s="43">
        <v>2005</v>
      </c>
      <c r="H18" s="41">
        <v>85</v>
      </c>
      <c r="I18" s="41">
        <f t="shared" si="0"/>
        <v>23.588235294117649</v>
      </c>
      <c r="J18" s="41">
        <v>17</v>
      </c>
      <c r="K18" s="41">
        <v>1</v>
      </c>
      <c r="L18" s="43">
        <v>12836</v>
      </c>
      <c r="M18" s="43">
        <v>2005</v>
      </c>
      <c r="N18" s="39">
        <v>44484</v>
      </c>
      <c r="O18" s="38" t="s">
        <v>41</v>
      </c>
      <c r="P18" s="35"/>
      <c r="Q18" s="56"/>
      <c r="R18" s="56"/>
      <c r="S18" s="56"/>
      <c r="T18" s="56"/>
      <c r="U18" s="57"/>
      <c r="V18" s="57"/>
      <c r="W18" s="58"/>
      <c r="X18" s="34"/>
      <c r="Y18" s="58"/>
      <c r="Z18" s="57"/>
    </row>
    <row r="19" spans="1:26" ht="25.35" customHeight="1">
      <c r="A19" s="37">
        <v>7</v>
      </c>
      <c r="B19" s="63">
        <v>5</v>
      </c>
      <c r="C19" s="29" t="s">
        <v>292</v>
      </c>
      <c r="D19" s="43">
        <v>7446.98</v>
      </c>
      <c r="E19" s="41">
        <v>7495.54</v>
      </c>
      <c r="F19" s="47">
        <f>(D19-E19)/E19</f>
        <v>-6.4785192260998405E-3</v>
      </c>
      <c r="G19" s="43">
        <v>1516</v>
      </c>
      <c r="H19" s="41">
        <v>49</v>
      </c>
      <c r="I19" s="41">
        <f t="shared" si="0"/>
        <v>30.938775510204081</v>
      </c>
      <c r="J19" s="41">
        <v>14</v>
      </c>
      <c r="K19" s="41">
        <v>3</v>
      </c>
      <c r="L19" s="43">
        <v>34741.99</v>
      </c>
      <c r="M19" s="43">
        <v>7318</v>
      </c>
      <c r="N19" s="39">
        <v>44470</v>
      </c>
      <c r="O19" s="38" t="s">
        <v>48</v>
      </c>
      <c r="P19" s="35"/>
      <c r="Q19" s="56"/>
      <c r="R19" s="56"/>
      <c r="S19" s="56"/>
      <c r="T19" s="56"/>
      <c r="U19" s="57"/>
      <c r="V19" s="57"/>
      <c r="W19" s="58"/>
      <c r="X19" s="34"/>
      <c r="Y19" s="58"/>
      <c r="Z19" s="57"/>
    </row>
    <row r="20" spans="1:26" ht="25.35" customHeight="1">
      <c r="A20" s="37">
        <v>8</v>
      </c>
      <c r="B20" s="63">
        <v>7</v>
      </c>
      <c r="C20" s="29" t="s">
        <v>173</v>
      </c>
      <c r="D20" s="43">
        <v>4237.42</v>
      </c>
      <c r="E20" s="41">
        <v>4554.1000000000004</v>
      </c>
      <c r="F20" s="47">
        <f>(D20-E20)/E20</f>
        <v>-6.9537339979359319E-2</v>
      </c>
      <c r="G20" s="43">
        <v>736</v>
      </c>
      <c r="H20" s="41">
        <v>22</v>
      </c>
      <c r="I20" s="41">
        <f t="shared" si="0"/>
        <v>33.454545454545453</v>
      </c>
      <c r="J20" s="41">
        <v>8</v>
      </c>
      <c r="K20" s="41">
        <v>5</v>
      </c>
      <c r="L20" s="43">
        <v>70227</v>
      </c>
      <c r="M20" s="43">
        <v>12241</v>
      </c>
      <c r="N20" s="39">
        <v>44456</v>
      </c>
      <c r="O20" s="48" t="s">
        <v>57</v>
      </c>
      <c r="P20" s="35"/>
      <c r="Q20" s="56"/>
      <c r="R20" s="56"/>
      <c r="S20" s="56"/>
      <c r="T20" s="56"/>
      <c r="U20" s="57"/>
      <c r="V20" s="57"/>
      <c r="W20" s="58"/>
      <c r="X20" s="34"/>
      <c r="Y20" s="58"/>
      <c r="Z20" s="57"/>
    </row>
    <row r="21" spans="1:26" ht="25.35" customHeight="1">
      <c r="A21" s="37">
        <v>9</v>
      </c>
      <c r="B21" s="63">
        <v>9</v>
      </c>
      <c r="C21" s="29" t="s">
        <v>306</v>
      </c>
      <c r="D21" s="43">
        <v>3694.2</v>
      </c>
      <c r="E21" s="41">
        <v>3060.12</v>
      </c>
      <c r="F21" s="47">
        <f>(D21-E21)/E21</f>
        <v>0.20720756048782399</v>
      </c>
      <c r="G21" s="43">
        <v>740</v>
      </c>
      <c r="H21" s="41">
        <v>21</v>
      </c>
      <c r="I21" s="41">
        <f t="shared" si="0"/>
        <v>35.238095238095241</v>
      </c>
      <c r="J21" s="41">
        <v>7</v>
      </c>
      <c r="K21" s="41">
        <v>9</v>
      </c>
      <c r="L21" s="43">
        <v>167776</v>
      </c>
      <c r="M21" s="43">
        <v>36180</v>
      </c>
      <c r="N21" s="39">
        <v>44428</v>
      </c>
      <c r="O21" s="38" t="s">
        <v>37</v>
      </c>
      <c r="P21" s="35"/>
      <c r="Q21" s="56"/>
      <c r="R21" s="56"/>
      <c r="S21" s="56"/>
      <c r="T21" s="56"/>
      <c r="U21" s="57"/>
      <c r="V21" s="57"/>
      <c r="W21" s="58"/>
      <c r="X21" s="34"/>
      <c r="Y21" s="58"/>
      <c r="Z21" s="57"/>
    </row>
    <row r="22" spans="1:26" ht="25.35" customHeight="1">
      <c r="A22" s="37">
        <v>10</v>
      </c>
      <c r="B22" s="63">
        <v>6</v>
      </c>
      <c r="C22" s="29" t="s">
        <v>228</v>
      </c>
      <c r="D22" s="43">
        <v>2115.25</v>
      </c>
      <c r="E22" s="41">
        <v>5343.2</v>
      </c>
      <c r="F22" s="47">
        <f>(D22-E22)/E22</f>
        <v>-0.60412299745470877</v>
      </c>
      <c r="G22" s="43">
        <v>349</v>
      </c>
      <c r="H22" s="41">
        <v>17</v>
      </c>
      <c r="I22" s="41">
        <f t="shared" si="0"/>
        <v>20.529411764705884</v>
      </c>
      <c r="J22" s="41">
        <v>7</v>
      </c>
      <c r="K22" s="41">
        <v>2</v>
      </c>
      <c r="L22" s="43">
        <v>10468.280000000001</v>
      </c>
      <c r="M22" s="43">
        <v>1860</v>
      </c>
      <c r="N22" s="39">
        <v>44477</v>
      </c>
      <c r="O22" s="38" t="s">
        <v>68</v>
      </c>
      <c r="P22" s="35"/>
      <c r="Q22" s="56"/>
      <c r="R22" s="56"/>
      <c r="S22" s="56"/>
      <c r="T22" s="56"/>
      <c r="U22" s="57"/>
      <c r="V22" s="57"/>
      <c r="W22" s="58"/>
      <c r="X22" s="34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259821.24000000005</v>
      </c>
      <c r="E23" s="36">
        <f t="shared" ref="E23:G23" si="1">SUM(E13:E22)</f>
        <v>173771.23000000004</v>
      </c>
      <c r="F23" s="55">
        <f>(D23-E23)/E23</f>
        <v>0.49519135014467003</v>
      </c>
      <c r="G23" s="36">
        <f t="shared" si="1"/>
        <v>42116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12</v>
      </c>
      <c r="C25" s="29" t="s">
        <v>307</v>
      </c>
      <c r="D25" s="43">
        <v>1009.6</v>
      </c>
      <c r="E25" s="41">
        <v>929.28</v>
      </c>
      <c r="F25" s="47">
        <f t="shared" ref="F25:F30" si="2">(D25-E25)/E25</f>
        <v>8.6432506887052396E-2</v>
      </c>
      <c r="G25" s="43">
        <v>197</v>
      </c>
      <c r="H25" s="41">
        <v>9</v>
      </c>
      <c r="I25" s="41">
        <f>G25/H25</f>
        <v>21.888888888888889</v>
      </c>
      <c r="J25" s="41">
        <v>3</v>
      </c>
      <c r="K25" s="41">
        <v>13</v>
      </c>
      <c r="L25" s="43">
        <v>227900</v>
      </c>
      <c r="M25" s="43">
        <v>49134</v>
      </c>
      <c r="N25" s="39">
        <v>44400</v>
      </c>
      <c r="O25" s="38" t="s">
        <v>41</v>
      </c>
      <c r="P25" s="35"/>
      <c r="Q25" s="56"/>
      <c r="R25" s="56"/>
      <c r="S25" s="56"/>
      <c r="T25" s="56"/>
      <c r="U25" s="57"/>
      <c r="V25" s="57"/>
      <c r="W25" s="58"/>
      <c r="X25" s="34"/>
      <c r="Y25" s="58"/>
      <c r="Z25" s="57"/>
    </row>
    <row r="26" spans="1:26" ht="25.35" customHeight="1">
      <c r="A26" s="37">
        <v>12</v>
      </c>
      <c r="B26" s="64">
        <v>8</v>
      </c>
      <c r="C26" s="29" t="s">
        <v>319</v>
      </c>
      <c r="D26" s="43">
        <v>771.45</v>
      </c>
      <c r="E26" s="41">
        <v>4030.91</v>
      </c>
      <c r="F26" s="47">
        <f t="shared" si="2"/>
        <v>-0.80861641664041128</v>
      </c>
      <c r="G26" s="43">
        <v>120</v>
      </c>
      <c r="H26" s="41">
        <v>7</v>
      </c>
      <c r="I26" s="41">
        <f>G26/H26</f>
        <v>17.142857142857142</v>
      </c>
      <c r="J26" s="41">
        <v>5</v>
      </c>
      <c r="K26" s="41">
        <v>2</v>
      </c>
      <c r="L26" s="43">
        <v>7073.26</v>
      </c>
      <c r="M26" s="43">
        <v>1130</v>
      </c>
      <c r="N26" s="39">
        <v>44477</v>
      </c>
      <c r="O26" s="38" t="s">
        <v>48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64">
        <v>21</v>
      </c>
      <c r="C27" s="29" t="s">
        <v>313</v>
      </c>
      <c r="D27" s="43">
        <v>742</v>
      </c>
      <c r="E27" s="41">
        <v>48.65</v>
      </c>
      <c r="F27" s="47">
        <f t="shared" si="2"/>
        <v>14.25179856115108</v>
      </c>
      <c r="G27" s="43">
        <v>106</v>
      </c>
      <c r="H27" s="41">
        <v>3</v>
      </c>
      <c r="I27" s="41">
        <f>G27/H27</f>
        <v>35.333333333333336</v>
      </c>
      <c r="J27" s="41">
        <v>1</v>
      </c>
      <c r="K27" s="41">
        <v>12</v>
      </c>
      <c r="L27" s="43">
        <v>181211.73999999996</v>
      </c>
      <c r="M27" s="43">
        <v>28694</v>
      </c>
      <c r="N27" s="39">
        <v>44407</v>
      </c>
      <c r="O27" s="38" t="s">
        <v>314</v>
      </c>
      <c r="P27" s="35"/>
      <c r="Q27" s="56"/>
      <c r="R27" s="56"/>
      <c r="S27" s="56"/>
      <c r="T27" s="56"/>
      <c r="U27" s="57"/>
      <c r="V27" s="57"/>
      <c r="W27" s="58"/>
      <c r="X27" s="57"/>
      <c r="Y27" s="34"/>
      <c r="Z27" s="58"/>
    </row>
    <row r="28" spans="1:26" ht="25.35" customHeight="1">
      <c r="A28" s="37">
        <v>14</v>
      </c>
      <c r="B28" s="64">
        <v>13</v>
      </c>
      <c r="C28" s="29" t="s">
        <v>320</v>
      </c>
      <c r="D28" s="43">
        <v>679.15</v>
      </c>
      <c r="E28" s="41">
        <v>820.09</v>
      </c>
      <c r="F28" s="47">
        <f t="shared" si="2"/>
        <v>-0.17185918618688198</v>
      </c>
      <c r="G28" s="43">
        <v>101</v>
      </c>
      <c r="H28" s="41">
        <v>2</v>
      </c>
      <c r="I28" s="41">
        <f>G28/H28</f>
        <v>50.5</v>
      </c>
      <c r="J28" s="41">
        <v>1</v>
      </c>
      <c r="K28" s="41">
        <v>7</v>
      </c>
      <c r="L28" s="43">
        <v>41413.370000000003</v>
      </c>
      <c r="M28" s="43">
        <v>6443</v>
      </c>
      <c r="N28" s="39">
        <v>44442</v>
      </c>
      <c r="O28" s="38" t="s">
        <v>45</v>
      </c>
      <c r="P28" s="35"/>
      <c r="Q28" s="56"/>
      <c r="R28" s="56"/>
      <c r="S28" s="56"/>
      <c r="T28" s="56"/>
      <c r="U28" s="56"/>
      <c r="V28" s="57"/>
      <c r="W28" s="58"/>
      <c r="X28" s="57"/>
      <c r="Y28" s="58"/>
      <c r="Z28" s="34"/>
    </row>
    <row r="29" spans="1:26" ht="25.35" customHeight="1">
      <c r="A29" s="37">
        <v>15</v>
      </c>
      <c r="B29" s="65">
        <v>15</v>
      </c>
      <c r="C29" s="29" t="s">
        <v>312</v>
      </c>
      <c r="D29" s="43">
        <v>374.99</v>
      </c>
      <c r="E29" s="41">
        <v>428.48</v>
      </c>
      <c r="F29" s="47">
        <f t="shared" si="2"/>
        <v>-0.12483663181478717</v>
      </c>
      <c r="G29" s="43">
        <v>58</v>
      </c>
      <c r="H29" s="41">
        <v>3</v>
      </c>
      <c r="I29" s="41">
        <f>G29/H29</f>
        <v>19.333333333333332</v>
      </c>
      <c r="J29" s="41">
        <v>1</v>
      </c>
      <c r="K29" s="41">
        <v>10</v>
      </c>
      <c r="L29" s="43">
        <v>157866</v>
      </c>
      <c r="M29" s="43">
        <v>25584</v>
      </c>
      <c r="N29" s="39">
        <v>44421</v>
      </c>
      <c r="O29" s="38" t="s">
        <v>41</v>
      </c>
      <c r="P29" s="35"/>
      <c r="Q29" s="56"/>
      <c r="R29" s="56"/>
      <c r="S29" s="56"/>
      <c r="T29" s="56"/>
      <c r="U29" s="57"/>
      <c r="V29" s="57"/>
      <c r="W29" s="58"/>
      <c r="X29" s="34"/>
      <c r="Y29" s="58"/>
      <c r="Z29" s="57"/>
    </row>
    <row r="30" spans="1:26" ht="25.35" customHeight="1">
      <c r="A30" s="37">
        <v>16</v>
      </c>
      <c r="B30" s="63">
        <v>10</v>
      </c>
      <c r="C30" s="29" t="s">
        <v>321</v>
      </c>
      <c r="D30" s="43">
        <v>373</v>
      </c>
      <c r="E30" s="41">
        <v>2330</v>
      </c>
      <c r="F30" s="47">
        <f t="shared" si="2"/>
        <v>-0.83991416309012878</v>
      </c>
      <c r="G30" s="43">
        <v>58</v>
      </c>
      <c r="H30" s="41" t="s">
        <v>36</v>
      </c>
      <c r="I30" s="41" t="s">
        <v>36</v>
      </c>
      <c r="J30" s="41">
        <v>1</v>
      </c>
      <c r="K30" s="41">
        <v>6</v>
      </c>
      <c r="L30" s="43">
        <v>88779</v>
      </c>
      <c r="M30" s="43">
        <v>14199</v>
      </c>
      <c r="N30" s="39">
        <v>44449</v>
      </c>
      <c r="O30" s="38" t="s">
        <v>65</v>
      </c>
      <c r="P30" s="35"/>
      <c r="Q30" s="56"/>
      <c r="R30" s="56"/>
      <c r="S30" s="56"/>
      <c r="T30" s="56"/>
      <c r="U30" s="57"/>
      <c r="V30" s="57"/>
      <c r="W30" s="58"/>
      <c r="X30" s="34"/>
      <c r="Y30" s="58"/>
      <c r="Z30" s="57"/>
    </row>
    <row r="31" spans="1:26" ht="25.35" customHeight="1">
      <c r="A31" s="37">
        <v>17</v>
      </c>
      <c r="B31" s="64" t="s">
        <v>34</v>
      </c>
      <c r="C31" s="29" t="s">
        <v>293</v>
      </c>
      <c r="D31" s="43">
        <v>359.08</v>
      </c>
      <c r="E31" s="41" t="s">
        <v>36</v>
      </c>
      <c r="F31" s="41" t="s">
        <v>36</v>
      </c>
      <c r="G31" s="43">
        <v>68</v>
      </c>
      <c r="H31" s="41">
        <v>5</v>
      </c>
      <c r="I31" s="41">
        <f>G31/H31</f>
        <v>13.6</v>
      </c>
      <c r="J31" s="41">
        <v>5</v>
      </c>
      <c r="K31" s="41">
        <v>1</v>
      </c>
      <c r="L31" s="43">
        <v>359.08</v>
      </c>
      <c r="M31" s="43">
        <v>68</v>
      </c>
      <c r="N31" s="39">
        <v>44484</v>
      </c>
      <c r="O31" s="38" t="s">
        <v>81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64">
        <v>11</v>
      </c>
      <c r="C32" s="29" t="s">
        <v>322</v>
      </c>
      <c r="D32" s="43">
        <v>335.3</v>
      </c>
      <c r="E32" s="41">
        <v>940.45</v>
      </c>
      <c r="F32" s="47">
        <f>(D32-E32)/E32</f>
        <v>-0.64346855228879796</v>
      </c>
      <c r="G32" s="43">
        <v>50</v>
      </c>
      <c r="H32" s="41">
        <v>2</v>
      </c>
      <c r="I32" s="41">
        <f>G32/H32</f>
        <v>25</v>
      </c>
      <c r="J32" s="41">
        <v>1</v>
      </c>
      <c r="K32" s="41">
        <v>4</v>
      </c>
      <c r="L32" s="43">
        <v>20807.490000000002</v>
      </c>
      <c r="M32" s="43">
        <v>3320</v>
      </c>
      <c r="N32" s="39">
        <v>44463</v>
      </c>
      <c r="O32" s="48" t="s">
        <v>68</v>
      </c>
      <c r="P32" s="35"/>
      <c r="Q32" s="56"/>
      <c r="R32" s="56"/>
      <c r="S32" s="56"/>
      <c r="T32" s="56"/>
      <c r="U32" s="57"/>
      <c r="V32" s="57"/>
      <c r="W32" s="58"/>
      <c r="X32" s="34"/>
      <c r="Y32" s="58"/>
      <c r="Z32" s="57"/>
    </row>
    <row r="33" spans="1:26" ht="25.35" customHeight="1">
      <c r="A33" s="37">
        <v>19</v>
      </c>
      <c r="B33" s="44" t="s">
        <v>36</v>
      </c>
      <c r="C33" s="29" t="s">
        <v>323</v>
      </c>
      <c r="D33" s="43">
        <v>217.95</v>
      </c>
      <c r="E33" s="41" t="s">
        <v>36</v>
      </c>
      <c r="F33" s="41" t="s">
        <v>36</v>
      </c>
      <c r="G33" s="43">
        <v>38</v>
      </c>
      <c r="H33" s="41" t="s">
        <v>36</v>
      </c>
      <c r="I33" s="41" t="s">
        <v>36</v>
      </c>
      <c r="J33" s="41">
        <v>2</v>
      </c>
      <c r="K33" s="41">
        <v>10</v>
      </c>
      <c r="L33" s="43">
        <v>42878.380000000005</v>
      </c>
      <c r="M33" s="43">
        <v>7785</v>
      </c>
      <c r="N33" s="39">
        <v>44421</v>
      </c>
      <c r="O33" s="38" t="s">
        <v>324</v>
      </c>
      <c r="P33" s="35"/>
      <c r="Q33" s="56"/>
      <c r="R33" s="56"/>
      <c r="S33" s="56"/>
      <c r="T33" s="56"/>
      <c r="U33" s="57"/>
      <c r="V33" s="57"/>
      <c r="W33" s="58"/>
      <c r="X33" s="34"/>
      <c r="Y33" s="58"/>
      <c r="Z33" s="57"/>
    </row>
    <row r="34" spans="1:26" ht="25.35" customHeight="1">
      <c r="A34" s="37">
        <v>20</v>
      </c>
      <c r="B34" s="63">
        <v>16</v>
      </c>
      <c r="C34" s="42" t="s">
        <v>216</v>
      </c>
      <c r="D34" s="43">
        <v>188</v>
      </c>
      <c r="E34" s="43">
        <v>309</v>
      </c>
      <c r="F34" s="47">
        <f>(D34-E34)/E34</f>
        <v>-0.39158576051779936</v>
      </c>
      <c r="G34" s="43">
        <v>35</v>
      </c>
      <c r="H34" s="41" t="s">
        <v>36</v>
      </c>
      <c r="I34" s="41" t="s">
        <v>36</v>
      </c>
      <c r="J34" s="41">
        <v>1</v>
      </c>
      <c r="K34" s="41">
        <v>21</v>
      </c>
      <c r="L34" s="43">
        <v>14216.59</v>
      </c>
      <c r="M34" s="43">
        <v>2552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7"/>
      <c r="V34" s="57"/>
      <c r="W34" s="58"/>
      <c r="X34" s="34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264871.76000000007</v>
      </c>
      <c r="E35" s="36">
        <f t="shared" ref="E35:G35" si="3">SUM(E23:E34)</f>
        <v>183608.09000000005</v>
      </c>
      <c r="F35" s="55">
        <f>(D35-E35)/E35</f>
        <v>0.44259307964044498</v>
      </c>
      <c r="G35" s="36">
        <f t="shared" si="3"/>
        <v>42947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4">
        <v>14</v>
      </c>
      <c r="C37" s="29" t="s">
        <v>325</v>
      </c>
      <c r="D37" s="43">
        <v>173.04</v>
      </c>
      <c r="E37" s="41">
        <v>545.20000000000005</v>
      </c>
      <c r="F37" s="47">
        <f>(D37-E37)/E37</f>
        <v>-0.68261188554658847</v>
      </c>
      <c r="G37" s="43">
        <v>28</v>
      </c>
      <c r="H37" s="41">
        <v>2</v>
      </c>
      <c r="I37" s="41">
        <f>G37/H37</f>
        <v>14</v>
      </c>
      <c r="J37" s="41">
        <v>1</v>
      </c>
      <c r="K37" s="41">
        <v>7</v>
      </c>
      <c r="L37" s="43">
        <v>86523</v>
      </c>
      <c r="M37" s="43">
        <v>13551</v>
      </c>
      <c r="N37" s="39">
        <v>44442</v>
      </c>
      <c r="O37" s="38" t="s">
        <v>41</v>
      </c>
      <c r="P37" s="35"/>
      <c r="Q37" s="56"/>
      <c r="R37" s="56"/>
      <c r="S37" s="56"/>
      <c r="T37" s="56"/>
      <c r="U37" s="57"/>
      <c r="V37" s="57"/>
      <c r="W37" s="58"/>
      <c r="X37" s="58"/>
      <c r="Y37" s="34"/>
      <c r="Z37" s="57"/>
    </row>
    <row r="38" spans="1:26" ht="25.35" customHeight="1">
      <c r="A38" s="37">
        <v>22</v>
      </c>
      <c r="B38" s="44" t="s">
        <v>36</v>
      </c>
      <c r="C38" s="29" t="s">
        <v>326</v>
      </c>
      <c r="D38" s="43">
        <v>104</v>
      </c>
      <c r="E38" s="41" t="s">
        <v>36</v>
      </c>
      <c r="F38" s="47" t="s">
        <v>36</v>
      </c>
      <c r="G38" s="43">
        <v>19</v>
      </c>
      <c r="H38" s="41">
        <v>1</v>
      </c>
      <c r="I38" s="41">
        <f>G38/H38</f>
        <v>19</v>
      </c>
      <c r="J38" s="41">
        <v>1</v>
      </c>
      <c r="K38" s="41">
        <v>8</v>
      </c>
      <c r="L38" s="43">
        <v>13754.39</v>
      </c>
      <c r="M38" s="43">
        <v>2573</v>
      </c>
      <c r="N38" s="39">
        <v>44435</v>
      </c>
      <c r="O38" s="38" t="s">
        <v>68</v>
      </c>
      <c r="P38" s="35"/>
      <c r="Q38" s="56"/>
      <c r="R38" s="56"/>
      <c r="S38" s="56"/>
      <c r="T38" s="56"/>
      <c r="U38" s="57"/>
      <c r="V38" s="57"/>
      <c r="W38" s="58"/>
      <c r="X38" s="34"/>
      <c r="Y38" s="58"/>
      <c r="Z38" s="57"/>
    </row>
    <row r="39" spans="1:26" ht="25.35" customHeight="1">
      <c r="A39" s="37">
        <v>23</v>
      </c>
      <c r="B39" s="63">
        <v>19</v>
      </c>
      <c r="C39" s="29" t="s">
        <v>141</v>
      </c>
      <c r="D39" s="43">
        <v>94</v>
      </c>
      <c r="E39" s="41">
        <v>122</v>
      </c>
      <c r="F39" s="47">
        <f>(D39-E39)/E39</f>
        <v>-0.22950819672131148</v>
      </c>
      <c r="G39" s="43">
        <v>16</v>
      </c>
      <c r="H39" s="41">
        <v>1</v>
      </c>
      <c r="I39" s="41">
        <f>G39/H39</f>
        <v>16</v>
      </c>
      <c r="J39" s="41">
        <v>1</v>
      </c>
      <c r="K39" s="41">
        <v>10</v>
      </c>
      <c r="L39" s="43">
        <v>11314.86</v>
      </c>
      <c r="M39" s="43">
        <v>2394</v>
      </c>
      <c r="N39" s="39">
        <v>44421</v>
      </c>
      <c r="O39" s="38" t="s">
        <v>68</v>
      </c>
      <c r="P39" s="35"/>
      <c r="Q39" s="56"/>
      <c r="R39" s="56"/>
      <c r="S39" s="56"/>
      <c r="T39" s="56"/>
      <c r="U39" s="57"/>
      <c r="V39" s="57"/>
      <c r="W39" s="58"/>
      <c r="X39" s="34"/>
      <c r="Y39" s="58"/>
      <c r="Z39" s="57"/>
    </row>
    <row r="40" spans="1:26" ht="25.35" customHeight="1">
      <c r="A40" s="37">
        <v>24</v>
      </c>
      <c r="B40" s="44" t="s">
        <v>36</v>
      </c>
      <c r="C40" s="29" t="s">
        <v>327</v>
      </c>
      <c r="D40" s="43">
        <v>50</v>
      </c>
      <c r="E40" s="41" t="s">
        <v>36</v>
      </c>
      <c r="F40" s="41" t="s">
        <v>36</v>
      </c>
      <c r="G40" s="43">
        <v>8</v>
      </c>
      <c r="H40" s="41" t="s">
        <v>36</v>
      </c>
      <c r="I40" s="41" t="s">
        <v>36</v>
      </c>
      <c r="J40" s="41">
        <v>1</v>
      </c>
      <c r="K40" s="41">
        <v>11</v>
      </c>
      <c r="L40" s="43">
        <v>4021</v>
      </c>
      <c r="M40" s="43">
        <v>710</v>
      </c>
      <c r="N40" s="39">
        <v>44414</v>
      </c>
      <c r="O40" s="48" t="s">
        <v>204</v>
      </c>
      <c r="P40" s="35"/>
      <c r="Q40" s="56"/>
      <c r="R40" s="56"/>
      <c r="S40" s="56"/>
      <c r="T40" s="56"/>
      <c r="U40" s="57"/>
      <c r="V40" s="57"/>
      <c r="W40" s="58"/>
      <c r="X40" s="34"/>
      <c r="Y40" s="58"/>
      <c r="Z40" s="57"/>
    </row>
    <row r="41" spans="1:26" ht="25.35" customHeight="1">
      <c r="A41" s="14"/>
      <c r="B41" s="14"/>
      <c r="C41" s="28" t="s">
        <v>294</v>
      </c>
      <c r="D41" s="36">
        <f>SUM(D35:D40)</f>
        <v>265292.80000000005</v>
      </c>
      <c r="E41" s="36">
        <f t="shared" ref="E41:G41" si="4">SUM(E35:E40)</f>
        <v>184275.29000000007</v>
      </c>
      <c r="F41" s="55">
        <f t="shared" ref="F41" si="5">(D41-E41)/E41</f>
        <v>0.4396547686887371</v>
      </c>
      <c r="G41" s="36">
        <f t="shared" si="4"/>
        <v>43018</v>
      </c>
      <c r="H41" s="36"/>
      <c r="I41" s="16"/>
      <c r="J41" s="15"/>
      <c r="K41" s="17"/>
      <c r="L41" s="18"/>
      <c r="M41" s="22"/>
      <c r="N41" s="19"/>
      <c r="O41" s="48"/>
    </row>
    <row r="42" spans="1:26" ht="23.1" customHeight="1"/>
    <row r="43" spans="1:26" ht="17.25" customHeight="1"/>
    <row r="44" spans="1:26" ht="16.5" customHeight="1"/>
    <row r="57" spans="16:18">
      <c r="R57" s="35"/>
    </row>
    <row r="60" spans="16:18">
      <c r="P60" s="35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BBDF-FFD4-499F-B948-E9FA3803B813}">
  <dimension ref="A1:Z61"/>
  <sheetViews>
    <sheetView topLeftCell="A10"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4.88671875" style="33" customWidth="1"/>
    <col min="25" max="25" width="11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328</v>
      </c>
      <c r="F1" s="2"/>
      <c r="G1" s="2"/>
      <c r="H1" s="2"/>
      <c r="I1" s="2"/>
    </row>
    <row r="2" spans="1:26" ht="19.5" customHeight="1">
      <c r="E2" s="2" t="s">
        <v>329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317</v>
      </c>
      <c r="E6" s="4" t="s">
        <v>330</v>
      </c>
      <c r="F6" s="129"/>
      <c r="G6" s="4" t="s">
        <v>317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Z9" s="34"/>
    </row>
    <row r="10" spans="1:26">
      <c r="A10" s="132"/>
      <c r="B10" s="132"/>
      <c r="C10" s="129"/>
      <c r="D10" s="79" t="s">
        <v>318</v>
      </c>
      <c r="E10" s="79" t="s">
        <v>331</v>
      </c>
      <c r="F10" s="129"/>
      <c r="G10" s="79" t="s">
        <v>318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8"/>
      <c r="Y12" s="34"/>
      <c r="Z12" s="57"/>
    </row>
    <row r="13" spans="1:26" ht="25.35" customHeight="1">
      <c r="A13" s="37">
        <v>1</v>
      </c>
      <c r="B13" s="63">
        <v>1</v>
      </c>
      <c r="C13" s="29" t="s">
        <v>212</v>
      </c>
      <c r="D13" s="43">
        <v>60028.2</v>
      </c>
      <c r="E13" s="41">
        <v>99812.74</v>
      </c>
      <c r="F13" s="47">
        <f>(D13-E13)/E13</f>
        <v>-0.39859180301031716</v>
      </c>
      <c r="G13" s="43">
        <v>8276</v>
      </c>
      <c r="H13" s="41">
        <v>147</v>
      </c>
      <c r="I13" s="41">
        <f t="shared" ref="I13:I21" si="0">G13/H13</f>
        <v>56.299319727891159</v>
      </c>
      <c r="J13" s="41">
        <v>16</v>
      </c>
      <c r="K13" s="41">
        <v>2</v>
      </c>
      <c r="L13" s="43">
        <v>210536</v>
      </c>
      <c r="M13" s="43">
        <v>30242</v>
      </c>
      <c r="N13" s="39">
        <v>44470</v>
      </c>
      <c r="O13" s="38" t="s">
        <v>43</v>
      </c>
      <c r="P13" s="35"/>
      <c r="Q13" s="56"/>
      <c r="R13" s="56"/>
      <c r="S13" s="56"/>
      <c r="T13" s="56"/>
      <c r="U13" s="57"/>
      <c r="V13" s="57"/>
      <c r="W13" s="58"/>
      <c r="X13" s="58"/>
      <c r="Y13" s="34"/>
      <c r="Z13" s="57"/>
    </row>
    <row r="14" spans="1:26" ht="25.35" customHeight="1">
      <c r="A14" s="37">
        <v>2</v>
      </c>
      <c r="B14" s="63" t="s">
        <v>34</v>
      </c>
      <c r="C14" s="29" t="s">
        <v>256</v>
      </c>
      <c r="D14" s="43">
        <v>52573.47</v>
      </c>
      <c r="E14" s="41" t="s">
        <v>36</v>
      </c>
      <c r="F14" s="41" t="s">
        <v>36</v>
      </c>
      <c r="G14" s="43">
        <v>10580</v>
      </c>
      <c r="H14" s="41">
        <v>182</v>
      </c>
      <c r="I14" s="41">
        <f t="shared" si="0"/>
        <v>58.131868131868131</v>
      </c>
      <c r="J14" s="41">
        <v>20</v>
      </c>
      <c r="K14" s="41">
        <v>1</v>
      </c>
      <c r="L14" s="43">
        <v>52857</v>
      </c>
      <c r="M14" s="43">
        <v>10633</v>
      </c>
      <c r="N14" s="39">
        <v>44477</v>
      </c>
      <c r="O14" s="48" t="s">
        <v>43</v>
      </c>
      <c r="P14" s="35"/>
      <c r="Q14" s="56"/>
      <c r="R14" s="56"/>
      <c r="S14" s="56"/>
      <c r="T14" s="56"/>
      <c r="U14" s="57"/>
      <c r="V14" s="57"/>
      <c r="W14" s="58"/>
      <c r="X14" s="58"/>
      <c r="Y14" s="34"/>
      <c r="Z14" s="57"/>
    </row>
    <row r="15" spans="1:26" ht="25.35" customHeight="1">
      <c r="A15" s="37">
        <v>3</v>
      </c>
      <c r="B15" s="63">
        <v>2</v>
      </c>
      <c r="C15" s="29" t="s">
        <v>213</v>
      </c>
      <c r="D15" s="43">
        <v>24450.47</v>
      </c>
      <c r="E15" s="41">
        <v>33562.15</v>
      </c>
      <c r="F15" s="47">
        <f>(D15-E15)/E15</f>
        <v>-0.27148677900551665</v>
      </c>
      <c r="G15" s="43">
        <v>3733</v>
      </c>
      <c r="H15" s="41">
        <v>80</v>
      </c>
      <c r="I15" s="41">
        <f t="shared" si="0"/>
        <v>46.662500000000001</v>
      </c>
      <c r="J15" s="41">
        <v>9</v>
      </c>
      <c r="K15" s="41">
        <v>4</v>
      </c>
      <c r="L15" s="43">
        <v>331012.32</v>
      </c>
      <c r="M15" s="43">
        <v>48593</v>
      </c>
      <c r="N15" s="39">
        <v>44456</v>
      </c>
      <c r="O15" s="38" t="s">
        <v>45</v>
      </c>
      <c r="P15" s="35"/>
      <c r="Q15" s="56"/>
      <c r="R15" s="56"/>
      <c r="S15" s="56"/>
      <c r="T15" s="56"/>
      <c r="U15" s="57"/>
      <c r="V15" s="57"/>
      <c r="W15" s="58"/>
      <c r="X15" s="58"/>
      <c r="Y15" s="34"/>
      <c r="Z15" s="57"/>
    </row>
    <row r="16" spans="1:26" ht="25.35" customHeight="1">
      <c r="A16" s="37">
        <v>4</v>
      </c>
      <c r="B16" s="63">
        <v>3</v>
      </c>
      <c r="C16" s="29" t="s">
        <v>265</v>
      </c>
      <c r="D16" s="43">
        <v>16266.13</v>
      </c>
      <c r="E16" s="41">
        <v>23951.7</v>
      </c>
      <c r="F16" s="47">
        <f>(D16-E16)/E16</f>
        <v>-0.3208778500064714</v>
      </c>
      <c r="G16" s="43">
        <v>3143</v>
      </c>
      <c r="H16" s="41">
        <v>74</v>
      </c>
      <c r="I16" s="41">
        <f t="shared" si="0"/>
        <v>42.472972972972975</v>
      </c>
      <c r="J16" s="41">
        <v>11</v>
      </c>
      <c r="K16" s="41">
        <v>4</v>
      </c>
      <c r="L16" s="43">
        <v>160770</v>
      </c>
      <c r="M16" s="43">
        <v>32819</v>
      </c>
      <c r="N16" s="39">
        <v>44456</v>
      </c>
      <c r="O16" s="38" t="s">
        <v>43</v>
      </c>
      <c r="P16" s="35"/>
      <c r="Q16" s="56"/>
      <c r="R16" s="56"/>
      <c r="S16" s="56"/>
      <c r="T16" s="56"/>
      <c r="U16" s="57"/>
      <c r="V16" s="57"/>
      <c r="W16" s="58"/>
      <c r="X16" s="58"/>
      <c r="Y16" s="34"/>
      <c r="Z16" s="57"/>
    </row>
    <row r="17" spans="1:26" ht="25.35" customHeight="1">
      <c r="A17" s="37">
        <v>5</v>
      </c>
      <c r="B17" s="63">
        <v>4</v>
      </c>
      <c r="C17" s="29" t="s">
        <v>292</v>
      </c>
      <c r="D17" s="43">
        <v>7495.54</v>
      </c>
      <c r="E17" s="41">
        <v>12869.69</v>
      </c>
      <c r="F17" s="47">
        <f>(D17-E17)/E17</f>
        <v>-0.41758193087789997</v>
      </c>
      <c r="G17" s="43">
        <v>1562</v>
      </c>
      <c r="H17" s="41">
        <v>61</v>
      </c>
      <c r="I17" s="41">
        <f t="shared" si="0"/>
        <v>25.606557377049182</v>
      </c>
      <c r="J17" s="41">
        <v>15</v>
      </c>
      <c r="K17" s="41">
        <v>2</v>
      </c>
      <c r="L17" s="43">
        <v>25947.61</v>
      </c>
      <c r="M17" s="43">
        <v>5486</v>
      </c>
      <c r="N17" s="39">
        <v>44470</v>
      </c>
      <c r="O17" s="48" t="s">
        <v>48</v>
      </c>
      <c r="P17" s="35"/>
      <c r="Q17" s="56"/>
      <c r="R17" s="56"/>
      <c r="S17" s="56"/>
      <c r="T17" s="56"/>
      <c r="U17" s="57"/>
      <c r="V17" s="57"/>
      <c r="W17" s="58"/>
      <c r="X17" s="58"/>
      <c r="Y17" s="34"/>
      <c r="Z17" s="57"/>
    </row>
    <row r="18" spans="1:26" ht="25.35" customHeight="1">
      <c r="A18" s="37">
        <v>6</v>
      </c>
      <c r="B18" s="63" t="s">
        <v>34</v>
      </c>
      <c r="C18" s="29" t="s">
        <v>228</v>
      </c>
      <c r="D18" s="43">
        <v>5343.2</v>
      </c>
      <c r="E18" s="41" t="s">
        <v>36</v>
      </c>
      <c r="F18" s="41" t="s">
        <v>36</v>
      </c>
      <c r="G18" s="43">
        <v>939</v>
      </c>
      <c r="H18" s="41">
        <v>67</v>
      </c>
      <c r="I18" s="41">
        <f t="shared" si="0"/>
        <v>14.014925373134329</v>
      </c>
      <c r="J18" s="41">
        <v>17</v>
      </c>
      <c r="K18" s="41">
        <v>1</v>
      </c>
      <c r="L18" s="43">
        <v>5343.2</v>
      </c>
      <c r="M18" s="43">
        <v>939</v>
      </c>
      <c r="N18" s="39">
        <v>44477</v>
      </c>
      <c r="O18" s="38" t="s">
        <v>68</v>
      </c>
      <c r="P18" s="35"/>
      <c r="Q18" s="56"/>
      <c r="R18" s="56"/>
      <c r="S18" s="56"/>
      <c r="T18" s="56"/>
      <c r="U18" s="57"/>
      <c r="V18" s="57"/>
      <c r="W18" s="58"/>
      <c r="X18" s="58"/>
      <c r="Y18" s="34"/>
      <c r="Z18" s="57"/>
    </row>
    <row r="19" spans="1:26" ht="25.35" customHeight="1">
      <c r="A19" s="37">
        <v>7</v>
      </c>
      <c r="B19" s="63">
        <v>5</v>
      </c>
      <c r="C19" s="29" t="s">
        <v>173</v>
      </c>
      <c r="D19" s="43">
        <v>4554.1000000000004</v>
      </c>
      <c r="E19" s="41">
        <v>6975.21</v>
      </c>
      <c r="F19" s="47">
        <f>(D19-E19)/E19</f>
        <v>-0.34710209441722895</v>
      </c>
      <c r="G19" s="43">
        <v>825</v>
      </c>
      <c r="H19" s="41">
        <v>37</v>
      </c>
      <c r="I19" s="41">
        <f t="shared" si="0"/>
        <v>22.297297297297298</v>
      </c>
      <c r="J19" s="41">
        <v>12</v>
      </c>
      <c r="K19" s="41">
        <v>4</v>
      </c>
      <c r="L19" s="43">
        <v>58200.34</v>
      </c>
      <c r="M19" s="43">
        <v>10176</v>
      </c>
      <c r="N19" s="39">
        <v>44456</v>
      </c>
      <c r="O19" s="38" t="s">
        <v>57</v>
      </c>
      <c r="P19" s="35"/>
      <c r="Q19" s="56"/>
      <c r="R19" s="56"/>
      <c r="S19" s="56"/>
      <c r="T19" s="56"/>
      <c r="U19" s="57"/>
      <c r="V19" s="57"/>
      <c r="W19" s="58"/>
      <c r="X19" s="58"/>
      <c r="Y19" s="34"/>
      <c r="Z19" s="57"/>
    </row>
    <row r="20" spans="1:26" ht="25.35" customHeight="1">
      <c r="A20" s="37">
        <v>8</v>
      </c>
      <c r="B20" s="63" t="s">
        <v>34</v>
      </c>
      <c r="C20" s="29" t="s">
        <v>319</v>
      </c>
      <c r="D20" s="43">
        <v>4030.91</v>
      </c>
      <c r="E20" s="41" t="s">
        <v>36</v>
      </c>
      <c r="F20" s="41" t="s">
        <v>36</v>
      </c>
      <c r="G20" s="43">
        <v>627</v>
      </c>
      <c r="H20" s="41">
        <v>55</v>
      </c>
      <c r="I20" s="41">
        <f t="shared" si="0"/>
        <v>11.4</v>
      </c>
      <c r="J20" s="41">
        <v>13</v>
      </c>
      <c r="K20" s="41">
        <v>1</v>
      </c>
      <c r="L20" s="43">
        <v>4030.91</v>
      </c>
      <c r="M20" s="43">
        <v>627</v>
      </c>
      <c r="N20" s="39">
        <v>44477</v>
      </c>
      <c r="O20" s="38" t="s">
        <v>48</v>
      </c>
      <c r="P20" s="35"/>
      <c r="Q20" s="56"/>
      <c r="R20" s="56"/>
      <c r="S20" s="56"/>
      <c r="T20" s="56"/>
      <c r="U20" s="57"/>
      <c r="V20" s="57"/>
      <c r="W20" s="58"/>
      <c r="X20" s="58"/>
      <c r="Y20" s="34"/>
      <c r="Z20" s="57"/>
    </row>
    <row r="21" spans="1:26" ht="25.35" customHeight="1">
      <c r="A21" s="37">
        <v>9</v>
      </c>
      <c r="B21" s="64">
        <v>6</v>
      </c>
      <c r="C21" s="29" t="s">
        <v>306</v>
      </c>
      <c r="D21" s="43">
        <v>3060.12</v>
      </c>
      <c r="E21" s="41">
        <v>4637.3500000000004</v>
      </c>
      <c r="F21" s="47">
        <f>(D21-E21)/E21</f>
        <v>-0.34011450505137641</v>
      </c>
      <c r="G21" s="43">
        <v>624</v>
      </c>
      <c r="H21" s="41">
        <v>26</v>
      </c>
      <c r="I21" s="41">
        <f t="shared" si="0"/>
        <v>24</v>
      </c>
      <c r="J21" s="41">
        <v>8</v>
      </c>
      <c r="K21" s="41">
        <v>8</v>
      </c>
      <c r="L21" s="43">
        <v>163585</v>
      </c>
      <c r="M21" s="43">
        <v>35327</v>
      </c>
      <c r="N21" s="39">
        <v>44428</v>
      </c>
      <c r="O21" s="38" t="s">
        <v>37</v>
      </c>
      <c r="P21" s="35"/>
      <c r="Q21" s="56"/>
      <c r="R21" s="56"/>
      <c r="S21" s="56"/>
      <c r="T21" s="56"/>
      <c r="U21" s="56"/>
      <c r="V21" s="57"/>
      <c r="W21" s="58"/>
      <c r="X21" s="58"/>
      <c r="Y21" s="57"/>
      <c r="Z21" s="34"/>
    </row>
    <row r="22" spans="1:26" ht="25.35" customHeight="1">
      <c r="A22" s="37">
        <v>10</v>
      </c>
      <c r="B22" s="63">
        <v>7</v>
      </c>
      <c r="C22" s="29" t="s">
        <v>321</v>
      </c>
      <c r="D22" s="43">
        <v>2330</v>
      </c>
      <c r="E22" s="41">
        <v>4364</v>
      </c>
      <c r="F22" s="47">
        <f>(D22-E22)/E22</f>
        <v>-0.46608615948670945</v>
      </c>
      <c r="G22" s="43">
        <v>338</v>
      </c>
      <c r="H22" s="41" t="s">
        <v>36</v>
      </c>
      <c r="I22" s="41" t="s">
        <v>36</v>
      </c>
      <c r="J22" s="41">
        <v>6</v>
      </c>
      <c r="K22" s="41">
        <v>5</v>
      </c>
      <c r="L22" s="43">
        <v>86286</v>
      </c>
      <c r="M22" s="43">
        <v>13801</v>
      </c>
      <c r="N22" s="39">
        <v>44449</v>
      </c>
      <c r="O22" s="38" t="s">
        <v>65</v>
      </c>
      <c r="P22" s="35"/>
      <c r="Q22" s="56"/>
      <c r="R22" s="56"/>
      <c r="S22" s="56"/>
      <c r="T22" s="56"/>
      <c r="U22" s="57"/>
      <c r="V22" s="57"/>
      <c r="W22" s="58"/>
      <c r="X22" s="58"/>
      <c r="Y22" s="34"/>
      <c r="Z22" s="57"/>
    </row>
    <row r="23" spans="1:26" ht="25.35" customHeight="1">
      <c r="A23" s="14"/>
      <c r="B23" s="14"/>
      <c r="C23" s="28" t="s">
        <v>53</v>
      </c>
      <c r="D23" s="36">
        <f>SUM(D13:D22)</f>
        <v>180132.14000000004</v>
      </c>
      <c r="E23" s="36">
        <f t="shared" ref="E23:G23" si="1">SUM(E13:E22)</f>
        <v>186172.84000000003</v>
      </c>
      <c r="F23" s="55">
        <f>(D23-E23)/E23</f>
        <v>-3.2446730683165073E-2</v>
      </c>
      <c r="G23" s="36">
        <f t="shared" si="1"/>
        <v>30647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8</v>
      </c>
      <c r="C25" s="29" t="s">
        <v>322</v>
      </c>
      <c r="D25" s="43">
        <v>940.45</v>
      </c>
      <c r="E25" s="41">
        <v>3565.51</v>
      </c>
      <c r="F25" s="47">
        <f t="shared" ref="F25:F33" si="2">(D25-E25)/E25</f>
        <v>-0.73623689177705298</v>
      </c>
      <c r="G25" s="43">
        <v>150</v>
      </c>
      <c r="H25" s="41">
        <v>12</v>
      </c>
      <c r="I25" s="41">
        <f>G25/H25</f>
        <v>12.5</v>
      </c>
      <c r="J25" s="41">
        <v>8</v>
      </c>
      <c r="K25" s="41">
        <v>3</v>
      </c>
      <c r="L25" s="43">
        <v>19384.29</v>
      </c>
      <c r="M25" s="43">
        <v>3096</v>
      </c>
      <c r="N25" s="39">
        <v>44463</v>
      </c>
      <c r="O25" s="38" t="s">
        <v>68</v>
      </c>
      <c r="P25" s="35"/>
      <c r="Q25" s="56"/>
      <c r="R25" s="56"/>
      <c r="S25" s="56"/>
      <c r="T25" s="56"/>
      <c r="U25" s="57"/>
      <c r="V25" s="57"/>
      <c r="W25" s="58"/>
      <c r="X25" s="58"/>
      <c r="Y25" s="34"/>
      <c r="Z25" s="57"/>
    </row>
    <row r="26" spans="1:26" ht="25.35" customHeight="1">
      <c r="A26" s="37">
        <v>12</v>
      </c>
      <c r="B26" s="64">
        <v>11</v>
      </c>
      <c r="C26" s="29" t="s">
        <v>307</v>
      </c>
      <c r="D26" s="43">
        <v>929.28</v>
      </c>
      <c r="E26" s="41">
        <v>1858.8</v>
      </c>
      <c r="F26" s="47">
        <f t="shared" si="2"/>
        <v>-0.50006455777921244</v>
      </c>
      <c r="G26" s="43">
        <v>183</v>
      </c>
      <c r="H26" s="41">
        <v>7</v>
      </c>
      <c r="I26" s="41">
        <f>G26/H26</f>
        <v>26.142857142857142</v>
      </c>
      <c r="J26" s="41">
        <v>4</v>
      </c>
      <c r="K26" s="41">
        <v>12</v>
      </c>
      <c r="L26" s="43">
        <v>226818</v>
      </c>
      <c r="M26" s="43">
        <v>48920</v>
      </c>
      <c r="N26" s="39">
        <v>44400</v>
      </c>
      <c r="O26" s="48" t="s">
        <v>41</v>
      </c>
      <c r="P26" s="35"/>
      <c r="Q26" s="56"/>
      <c r="R26" s="56"/>
      <c r="S26" s="56"/>
      <c r="T26" s="56"/>
      <c r="U26" s="57"/>
      <c r="V26" s="57"/>
      <c r="W26" s="58"/>
      <c r="X26" s="58"/>
      <c r="Y26" s="34"/>
      <c r="Z26" s="57"/>
    </row>
    <row r="27" spans="1:26" ht="25.35" customHeight="1">
      <c r="A27" s="37">
        <v>13</v>
      </c>
      <c r="B27" s="63">
        <v>14</v>
      </c>
      <c r="C27" s="29" t="s">
        <v>320</v>
      </c>
      <c r="D27" s="43">
        <v>820.09</v>
      </c>
      <c r="E27" s="41">
        <v>720.3</v>
      </c>
      <c r="F27" s="47">
        <f t="shared" si="2"/>
        <v>0.13853949743162583</v>
      </c>
      <c r="G27" s="43">
        <v>122</v>
      </c>
      <c r="H27" s="41">
        <v>2</v>
      </c>
      <c r="I27" s="41">
        <f>G27/H27</f>
        <v>61</v>
      </c>
      <c r="J27" s="41">
        <v>1</v>
      </c>
      <c r="K27" s="41">
        <v>6</v>
      </c>
      <c r="L27" s="43">
        <v>40311.22</v>
      </c>
      <c r="M27" s="43">
        <v>6278</v>
      </c>
      <c r="N27" s="39">
        <v>44442</v>
      </c>
      <c r="O27" s="38" t="s">
        <v>45</v>
      </c>
      <c r="P27" s="35"/>
      <c r="Q27" s="56"/>
      <c r="R27" s="56"/>
      <c r="S27" s="56"/>
      <c r="T27" s="56"/>
      <c r="U27" s="57"/>
      <c r="V27" s="57"/>
      <c r="W27" s="58"/>
      <c r="X27" s="58"/>
      <c r="Y27" s="34"/>
      <c r="Z27" s="57"/>
    </row>
    <row r="28" spans="1:26" ht="25.35" customHeight="1">
      <c r="A28" s="37">
        <v>14</v>
      </c>
      <c r="B28" s="63">
        <v>9</v>
      </c>
      <c r="C28" s="29" t="s">
        <v>325</v>
      </c>
      <c r="D28" s="43">
        <v>545.20000000000005</v>
      </c>
      <c r="E28" s="41">
        <v>3278.39</v>
      </c>
      <c r="F28" s="47">
        <f t="shared" si="2"/>
        <v>-0.8336988582810464</v>
      </c>
      <c r="G28" s="43">
        <v>91</v>
      </c>
      <c r="H28" s="41">
        <v>3</v>
      </c>
      <c r="I28" s="41">
        <f>G28/H28</f>
        <v>30.333333333333332</v>
      </c>
      <c r="J28" s="41">
        <v>3</v>
      </c>
      <c r="K28" s="41">
        <v>6</v>
      </c>
      <c r="L28" s="43">
        <v>85618</v>
      </c>
      <c r="M28" s="43">
        <v>13409</v>
      </c>
      <c r="N28" s="39">
        <v>44442</v>
      </c>
      <c r="O28" s="38" t="s">
        <v>41</v>
      </c>
      <c r="P28" s="35"/>
      <c r="Q28" s="56"/>
      <c r="R28" s="56"/>
      <c r="S28" s="56"/>
      <c r="T28" s="56"/>
      <c r="U28" s="57"/>
      <c r="V28" s="57"/>
      <c r="W28" s="58"/>
      <c r="X28" s="58"/>
      <c r="Y28" s="34"/>
      <c r="Z28" s="57"/>
    </row>
    <row r="29" spans="1:26" ht="25.35" customHeight="1">
      <c r="A29" s="37">
        <v>15</v>
      </c>
      <c r="B29" s="70">
        <v>10</v>
      </c>
      <c r="C29" s="29" t="s">
        <v>312</v>
      </c>
      <c r="D29" s="43">
        <v>428.48</v>
      </c>
      <c r="E29" s="41">
        <v>2582.9499999999998</v>
      </c>
      <c r="F29" s="47">
        <f t="shared" si="2"/>
        <v>-0.83411215857836962</v>
      </c>
      <c r="G29" s="43">
        <v>63</v>
      </c>
      <c r="H29" s="41">
        <v>4</v>
      </c>
      <c r="I29" s="41">
        <f>G29/H29</f>
        <v>15.75</v>
      </c>
      <c r="J29" s="41">
        <v>2</v>
      </c>
      <c r="K29" s="41">
        <v>9</v>
      </c>
      <c r="L29" s="43">
        <v>156961</v>
      </c>
      <c r="M29" s="43">
        <v>25422</v>
      </c>
      <c r="N29" s="39">
        <v>44421</v>
      </c>
      <c r="O29" s="38" t="s">
        <v>41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63">
        <v>20</v>
      </c>
      <c r="C30" s="42" t="s">
        <v>216</v>
      </c>
      <c r="D30" s="43">
        <v>309</v>
      </c>
      <c r="E30" s="43">
        <v>166</v>
      </c>
      <c r="F30" s="47">
        <f t="shared" si="2"/>
        <v>0.86144578313253017</v>
      </c>
      <c r="G30" s="43">
        <v>49</v>
      </c>
      <c r="H30" s="41" t="s">
        <v>36</v>
      </c>
      <c r="I30" s="41" t="s">
        <v>36</v>
      </c>
      <c r="J30" s="41">
        <v>1</v>
      </c>
      <c r="K30" s="41">
        <v>20</v>
      </c>
      <c r="L30" s="43">
        <v>13910.59</v>
      </c>
      <c r="M30" s="43">
        <v>2495</v>
      </c>
      <c r="N30" s="39">
        <v>44330</v>
      </c>
      <c r="O30" s="38" t="s">
        <v>81</v>
      </c>
      <c r="P30" s="35"/>
      <c r="Q30" s="56"/>
      <c r="R30" s="56"/>
      <c r="S30" s="56"/>
      <c r="T30" s="56"/>
      <c r="U30" s="57"/>
      <c r="V30" s="57"/>
      <c r="W30" s="58"/>
      <c r="X30" s="58"/>
      <c r="Y30" s="34"/>
      <c r="Z30" s="57"/>
    </row>
    <row r="31" spans="1:26" ht="25.35" customHeight="1">
      <c r="A31" s="37">
        <v>17</v>
      </c>
      <c r="B31" s="63">
        <v>15</v>
      </c>
      <c r="C31" s="29" t="s">
        <v>283</v>
      </c>
      <c r="D31" s="43">
        <v>273.39999999999998</v>
      </c>
      <c r="E31" s="43">
        <v>520.97</v>
      </c>
      <c r="F31" s="47">
        <f t="shared" si="2"/>
        <v>-0.47520970497341503</v>
      </c>
      <c r="G31" s="43">
        <v>62</v>
      </c>
      <c r="H31" s="41">
        <v>6</v>
      </c>
      <c r="I31" s="41">
        <f>G31/H31</f>
        <v>10.333333333333334</v>
      </c>
      <c r="J31" s="41">
        <v>2</v>
      </c>
      <c r="K31" s="41">
        <v>5</v>
      </c>
      <c r="L31" s="43">
        <v>23844.46</v>
      </c>
      <c r="M31" s="43">
        <v>5266</v>
      </c>
      <c r="N31" s="39">
        <v>44442</v>
      </c>
      <c r="O31" s="38" t="s">
        <v>129</v>
      </c>
      <c r="P31" s="35"/>
      <c r="Q31" s="56"/>
      <c r="R31" s="56"/>
      <c r="S31" s="56"/>
      <c r="T31" s="56"/>
      <c r="U31" s="57"/>
      <c r="V31" s="57"/>
      <c r="W31" s="58"/>
      <c r="X31" s="58"/>
      <c r="Y31" s="34"/>
      <c r="Z31" s="57"/>
    </row>
    <row r="32" spans="1:26" ht="25.35" customHeight="1">
      <c r="A32" s="37">
        <v>18</v>
      </c>
      <c r="B32" s="63">
        <v>16</v>
      </c>
      <c r="C32" s="29" t="s">
        <v>332</v>
      </c>
      <c r="D32" s="43">
        <v>172.6</v>
      </c>
      <c r="E32" s="41">
        <v>517.69000000000005</v>
      </c>
      <c r="F32" s="47">
        <f t="shared" si="2"/>
        <v>-0.66659583920879295</v>
      </c>
      <c r="G32" s="43">
        <v>25</v>
      </c>
      <c r="H32" s="41">
        <v>1</v>
      </c>
      <c r="I32" s="41">
        <f>G32/H32</f>
        <v>25</v>
      </c>
      <c r="J32" s="41">
        <v>1</v>
      </c>
      <c r="K32" s="41">
        <v>13</v>
      </c>
      <c r="L32" s="43">
        <v>90327.55</v>
      </c>
      <c r="M32" s="43">
        <v>14476</v>
      </c>
      <c r="N32" s="39">
        <v>44393</v>
      </c>
      <c r="O32" s="38" t="s">
        <v>39</v>
      </c>
      <c r="P32" s="35"/>
      <c r="Q32" s="56"/>
      <c r="R32" s="56"/>
      <c r="S32" s="56"/>
      <c r="T32" s="56"/>
      <c r="U32" s="57"/>
      <c r="V32" s="57"/>
      <c r="W32" s="58"/>
      <c r="X32" s="58"/>
      <c r="Y32" s="34"/>
      <c r="Z32" s="57"/>
    </row>
    <row r="33" spans="1:26" ht="25.35" customHeight="1">
      <c r="A33" s="37">
        <v>19</v>
      </c>
      <c r="B33" s="63">
        <v>19</v>
      </c>
      <c r="C33" s="29" t="s">
        <v>141</v>
      </c>
      <c r="D33" s="43">
        <v>122</v>
      </c>
      <c r="E33" s="41">
        <v>214</v>
      </c>
      <c r="F33" s="47">
        <f t="shared" si="2"/>
        <v>-0.42990654205607476</v>
      </c>
      <c r="G33" s="43">
        <v>20</v>
      </c>
      <c r="H33" s="41">
        <v>2</v>
      </c>
      <c r="I33" s="41">
        <f>G33/H33</f>
        <v>10</v>
      </c>
      <c r="J33" s="41">
        <v>1</v>
      </c>
      <c r="K33" s="41">
        <v>9</v>
      </c>
      <c r="L33" s="43">
        <v>11175.86</v>
      </c>
      <c r="M33" s="43">
        <v>2371</v>
      </c>
      <c r="N33" s="39">
        <v>44421</v>
      </c>
      <c r="O33" s="38" t="s">
        <v>68</v>
      </c>
      <c r="P33" s="35"/>
      <c r="Q33" s="56"/>
      <c r="R33" s="56"/>
      <c r="S33" s="56"/>
      <c r="T33" s="56"/>
      <c r="U33" s="57"/>
      <c r="V33" s="57"/>
      <c r="W33" s="58"/>
      <c r="X33" s="58"/>
      <c r="Y33" s="34"/>
      <c r="Z33" s="57"/>
    </row>
    <row r="34" spans="1:26" ht="25.35" customHeight="1">
      <c r="A34" s="37">
        <v>20</v>
      </c>
      <c r="B34" s="44" t="s">
        <v>36</v>
      </c>
      <c r="C34" s="52" t="s">
        <v>110</v>
      </c>
      <c r="D34" s="43">
        <v>74</v>
      </c>
      <c r="E34" s="41" t="s">
        <v>36</v>
      </c>
      <c r="F34" s="36">
        <f t="shared" ref="E34:G35" si="3">SUM(F22:F33)</f>
        <v>-3.9743721622596828</v>
      </c>
      <c r="G34" s="43">
        <v>15</v>
      </c>
      <c r="H34" s="41">
        <v>1</v>
      </c>
      <c r="I34" s="41">
        <f>G34/H34</f>
        <v>15</v>
      </c>
      <c r="J34" s="41">
        <v>1</v>
      </c>
      <c r="K34" s="41" t="s">
        <v>36</v>
      </c>
      <c r="L34" s="43">
        <v>24118</v>
      </c>
      <c r="M34" s="43">
        <v>4267</v>
      </c>
      <c r="N34" s="39">
        <v>44323</v>
      </c>
      <c r="O34" s="38" t="s">
        <v>41</v>
      </c>
      <c r="P34" s="35"/>
      <c r="Q34" s="56"/>
      <c r="R34" s="56"/>
      <c r="S34" s="56"/>
      <c r="T34" s="56"/>
      <c r="U34" s="57"/>
      <c r="V34" s="57"/>
      <c r="W34" s="58"/>
      <c r="X34" s="58"/>
      <c r="Y34" s="34"/>
      <c r="Z34" s="57"/>
    </row>
    <row r="35" spans="1:26" ht="25.35" customHeight="1">
      <c r="A35" s="14"/>
      <c r="B35" s="14"/>
      <c r="C35" s="28" t="s">
        <v>69</v>
      </c>
      <c r="D35" s="36">
        <f>SUM(D23:D34)</f>
        <v>184746.64000000007</v>
      </c>
      <c r="E35" s="36">
        <f t="shared" si="3"/>
        <v>199597.45000000004</v>
      </c>
      <c r="F35" s="55">
        <f t="shared" ref="F35" si="4">(D35-E35)/E35</f>
        <v>-7.4403806261051766E-2</v>
      </c>
      <c r="G35" s="36">
        <f t="shared" si="3"/>
        <v>31427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3">
        <v>13</v>
      </c>
      <c r="C37" s="29" t="s">
        <v>313</v>
      </c>
      <c r="D37" s="43">
        <v>48.65</v>
      </c>
      <c r="E37" s="41">
        <v>765.5</v>
      </c>
      <c r="F37" s="47">
        <f>(D37-E37)/E37</f>
        <v>-0.93644676681907257</v>
      </c>
      <c r="G37" s="43">
        <v>7</v>
      </c>
      <c r="H37" s="41">
        <v>1</v>
      </c>
      <c r="I37" s="41">
        <f>G37/H37</f>
        <v>7</v>
      </c>
      <c r="J37" s="41">
        <v>1</v>
      </c>
      <c r="K37" s="41">
        <v>11</v>
      </c>
      <c r="L37" s="43">
        <v>179849.69</v>
      </c>
      <c r="M37" s="43">
        <v>28518</v>
      </c>
      <c r="N37" s="39">
        <v>44407</v>
      </c>
      <c r="O37" s="48" t="s">
        <v>314</v>
      </c>
      <c r="P37" s="35"/>
      <c r="Q37" s="56"/>
      <c r="R37" s="56"/>
      <c r="S37" s="56"/>
      <c r="T37" s="56"/>
      <c r="U37" s="57"/>
      <c r="V37" s="57"/>
      <c r="W37" s="58"/>
      <c r="X37" s="58"/>
      <c r="Y37" s="34"/>
      <c r="Z37" s="57"/>
    </row>
    <row r="38" spans="1:26" ht="25.35" customHeight="1">
      <c r="A38" s="14"/>
      <c r="B38" s="14"/>
      <c r="C38" s="28" t="s">
        <v>72</v>
      </c>
      <c r="D38" s="36">
        <f>SUM(D35:D37)</f>
        <v>184795.29000000007</v>
      </c>
      <c r="E38" s="36">
        <f t="shared" ref="E38:G38" si="5">SUM(E35:E37)</f>
        <v>200362.95000000004</v>
      </c>
      <c r="F38" s="55">
        <f>(D38-E38)/E38</f>
        <v>-7.7697298826953642E-2</v>
      </c>
      <c r="G38" s="36">
        <f t="shared" si="5"/>
        <v>31434</v>
      </c>
      <c r="H38" s="36"/>
      <c r="I38" s="16"/>
      <c r="J38" s="15"/>
      <c r="K38" s="17"/>
      <c r="L38" s="18"/>
      <c r="M38" s="22"/>
      <c r="N38" s="19"/>
      <c r="O38" s="48"/>
    </row>
    <row r="39" spans="1:26" ht="23.1" customHeight="1"/>
    <row r="40" spans="1:26" ht="17.25" customHeight="1"/>
    <row r="41" spans="1:26" ht="16.5" customHeight="1"/>
    <row r="54" spans="16:18">
      <c r="R54" s="35"/>
    </row>
    <row r="57" spans="16:18">
      <c r="P57" s="35"/>
    </row>
    <row r="61" spans="16:18" ht="12" customHeight="1"/>
  </sheetData>
  <sortState xmlns:xlrd2="http://schemas.microsoft.com/office/spreadsheetml/2017/richdata2" ref="B13:O37">
    <sortCondition descending="1" ref="D13:D37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C9EB-E428-4950-BE75-75CF800C914B}">
  <dimension ref="A1:Z62"/>
  <sheetViews>
    <sheetView topLeftCell="A23" zoomScale="60" zoomScaleNormal="60" workbookViewId="0">
      <selection activeCell="A31" sqref="A31:XFD3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11" style="33" bestFit="1" customWidth="1"/>
    <col min="24" max="24" width="13.6640625" style="33" customWidth="1"/>
    <col min="25" max="25" width="14.8867187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333</v>
      </c>
      <c r="F1" s="2"/>
      <c r="G1" s="2"/>
      <c r="H1" s="2"/>
      <c r="I1" s="2"/>
    </row>
    <row r="2" spans="1:26" ht="19.5" customHeight="1">
      <c r="E2" s="2" t="s">
        <v>334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330</v>
      </c>
      <c r="E6" s="4" t="s">
        <v>335</v>
      </c>
      <c r="F6" s="129"/>
      <c r="G6" s="4" t="s">
        <v>335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6">
      <c r="A10" s="132"/>
      <c r="B10" s="132"/>
      <c r="C10" s="129"/>
      <c r="D10" s="79" t="s">
        <v>331</v>
      </c>
      <c r="E10" s="79" t="s">
        <v>336</v>
      </c>
      <c r="F10" s="129"/>
      <c r="G10" s="79" t="s">
        <v>336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8"/>
      <c r="Z12" s="57"/>
    </row>
    <row r="13" spans="1:26" ht="25.35" customHeight="1">
      <c r="A13" s="37">
        <v>1</v>
      </c>
      <c r="B13" s="37" t="s">
        <v>34</v>
      </c>
      <c r="C13" s="29" t="s">
        <v>212</v>
      </c>
      <c r="D13" s="43">
        <v>99812.74</v>
      </c>
      <c r="E13" s="41" t="s">
        <v>36</v>
      </c>
      <c r="F13" s="47" t="s">
        <v>36</v>
      </c>
      <c r="G13" s="43">
        <v>14079</v>
      </c>
      <c r="H13" s="41">
        <v>201</v>
      </c>
      <c r="I13" s="41">
        <f t="shared" ref="I13:I18" si="0">G13/H13</f>
        <v>70.044776119402982</v>
      </c>
      <c r="J13" s="41">
        <v>18</v>
      </c>
      <c r="K13" s="41">
        <v>1</v>
      </c>
      <c r="L13" s="43">
        <v>116599</v>
      </c>
      <c r="M13" s="43">
        <v>16828</v>
      </c>
      <c r="N13" s="39">
        <v>44470</v>
      </c>
      <c r="O13" s="38" t="s">
        <v>43</v>
      </c>
      <c r="P13" s="35"/>
      <c r="Q13" s="56"/>
      <c r="R13" s="56"/>
      <c r="S13" s="56"/>
      <c r="T13" s="56"/>
      <c r="U13" s="57"/>
      <c r="V13" s="57"/>
      <c r="W13" s="34"/>
      <c r="X13" s="58"/>
      <c r="Y13" s="58"/>
      <c r="Z13" s="57"/>
    </row>
    <row r="14" spans="1:26" ht="25.35" customHeight="1">
      <c r="A14" s="37">
        <v>2</v>
      </c>
      <c r="B14" s="37">
        <v>1</v>
      </c>
      <c r="C14" s="29" t="s">
        <v>213</v>
      </c>
      <c r="D14" s="43">
        <v>33562.15</v>
      </c>
      <c r="E14" s="41">
        <v>70904.990000000005</v>
      </c>
      <c r="F14" s="47">
        <f>(D14-E14)/E14</f>
        <v>-0.52666025338978262</v>
      </c>
      <c r="G14" s="43">
        <v>5162</v>
      </c>
      <c r="H14" s="41">
        <v>94</v>
      </c>
      <c r="I14" s="41">
        <f t="shared" si="0"/>
        <v>54.914893617021278</v>
      </c>
      <c r="J14" s="41">
        <v>10</v>
      </c>
      <c r="K14" s="41">
        <v>3</v>
      </c>
      <c r="L14" s="43">
        <v>291363.95</v>
      </c>
      <c r="M14" s="43">
        <v>42271</v>
      </c>
      <c r="N14" s="39">
        <v>44456</v>
      </c>
      <c r="O14" s="48" t="s">
        <v>45</v>
      </c>
      <c r="P14" s="35"/>
      <c r="Q14" s="56"/>
      <c r="R14" s="56"/>
      <c r="S14" s="56"/>
      <c r="T14" s="56"/>
      <c r="U14" s="57"/>
      <c r="V14" s="57"/>
      <c r="W14" s="34"/>
      <c r="X14" s="58"/>
      <c r="Y14" s="58"/>
      <c r="Z14" s="57"/>
    </row>
    <row r="15" spans="1:26" ht="25.35" customHeight="1">
      <c r="A15" s="37">
        <v>3</v>
      </c>
      <c r="B15" s="37">
        <v>2</v>
      </c>
      <c r="C15" s="29" t="s">
        <v>265</v>
      </c>
      <c r="D15" s="43">
        <v>23951.7</v>
      </c>
      <c r="E15" s="41">
        <v>40988.61</v>
      </c>
      <c r="F15" s="47">
        <f>(D15-E15)/E15</f>
        <v>-0.41564985980251584</v>
      </c>
      <c r="G15" s="43">
        <v>4759</v>
      </c>
      <c r="H15" s="41">
        <v>110</v>
      </c>
      <c r="I15" s="41">
        <f t="shared" si="0"/>
        <v>43.263636363636365</v>
      </c>
      <c r="J15" s="41">
        <v>16</v>
      </c>
      <c r="K15" s="41">
        <v>3</v>
      </c>
      <c r="L15" s="43">
        <v>139648</v>
      </c>
      <c r="M15" s="43">
        <v>28623</v>
      </c>
      <c r="N15" s="39">
        <v>44456</v>
      </c>
      <c r="O15" s="38" t="s">
        <v>43</v>
      </c>
      <c r="P15" s="35"/>
      <c r="Q15" s="56"/>
      <c r="R15" s="56"/>
      <c r="S15" s="56"/>
      <c r="T15" s="56"/>
      <c r="U15" s="57"/>
      <c r="V15" s="57"/>
      <c r="W15" s="34"/>
      <c r="X15" s="58"/>
      <c r="Y15" s="58"/>
      <c r="Z15" s="57"/>
    </row>
    <row r="16" spans="1:26" ht="25.35" customHeight="1">
      <c r="A16" s="37">
        <v>4</v>
      </c>
      <c r="B16" s="37" t="s">
        <v>34</v>
      </c>
      <c r="C16" s="29" t="s">
        <v>292</v>
      </c>
      <c r="D16" s="43">
        <v>12869.69</v>
      </c>
      <c r="E16" s="41" t="s">
        <v>36</v>
      </c>
      <c r="F16" s="47" t="s">
        <v>36</v>
      </c>
      <c r="G16" s="43">
        <v>2621</v>
      </c>
      <c r="H16" s="41">
        <v>93</v>
      </c>
      <c r="I16" s="41">
        <f t="shared" si="0"/>
        <v>28.182795698924732</v>
      </c>
      <c r="J16" s="41">
        <v>15</v>
      </c>
      <c r="K16" s="41">
        <v>1</v>
      </c>
      <c r="L16" s="43">
        <v>14326.81</v>
      </c>
      <c r="M16" s="43">
        <v>2923</v>
      </c>
      <c r="N16" s="39">
        <v>44470</v>
      </c>
      <c r="O16" s="38" t="s">
        <v>48</v>
      </c>
      <c r="P16" s="35"/>
      <c r="Q16" s="56"/>
      <c r="R16" s="56"/>
      <c r="S16" s="56"/>
      <c r="T16" s="56"/>
      <c r="U16" s="57"/>
      <c r="V16" s="57"/>
      <c r="W16" s="34"/>
      <c r="X16" s="58"/>
      <c r="Y16" s="58"/>
      <c r="Z16" s="57"/>
    </row>
    <row r="17" spans="1:26" ht="25.35" customHeight="1">
      <c r="A17" s="37">
        <v>5</v>
      </c>
      <c r="B17" s="37">
        <v>3</v>
      </c>
      <c r="C17" s="29" t="s">
        <v>173</v>
      </c>
      <c r="D17" s="43">
        <v>6975.21</v>
      </c>
      <c r="E17" s="41">
        <v>9856.9</v>
      </c>
      <c r="F17" s="47">
        <f>(D17-E17)/E17</f>
        <v>-0.2923525652081283</v>
      </c>
      <c r="G17" s="43">
        <v>1177</v>
      </c>
      <c r="H17" s="41">
        <v>40</v>
      </c>
      <c r="I17" s="41">
        <f t="shared" si="0"/>
        <v>29.425000000000001</v>
      </c>
      <c r="J17" s="41">
        <v>16</v>
      </c>
      <c r="K17" s="41">
        <v>3</v>
      </c>
      <c r="L17" s="43">
        <v>47781.760000000002</v>
      </c>
      <c r="M17" s="43">
        <v>8310</v>
      </c>
      <c r="N17" s="39">
        <v>44456</v>
      </c>
      <c r="O17" s="38" t="s">
        <v>57</v>
      </c>
      <c r="P17" s="35"/>
      <c r="Q17" s="56"/>
      <c r="R17" s="56"/>
      <c r="S17" s="56"/>
      <c r="T17" s="56"/>
      <c r="U17" s="57"/>
      <c r="V17" s="57"/>
      <c r="W17" s="34"/>
      <c r="X17" s="58"/>
      <c r="Y17" s="58"/>
      <c r="Z17" s="57"/>
    </row>
    <row r="18" spans="1:26" ht="25.35" customHeight="1">
      <c r="A18" s="37">
        <v>6</v>
      </c>
      <c r="B18" s="61">
        <v>6</v>
      </c>
      <c r="C18" s="29" t="s">
        <v>306</v>
      </c>
      <c r="D18" s="43">
        <v>4637.3500000000004</v>
      </c>
      <c r="E18" s="41">
        <v>6742.94</v>
      </c>
      <c r="F18" s="47">
        <f>(D18-E18)/E18</f>
        <v>-0.31226586622452512</v>
      </c>
      <c r="G18" s="43">
        <v>928</v>
      </c>
      <c r="H18" s="41">
        <v>43</v>
      </c>
      <c r="I18" s="41">
        <f t="shared" si="0"/>
        <v>21.581395348837209</v>
      </c>
      <c r="J18" s="41">
        <v>8</v>
      </c>
      <c r="K18" s="41">
        <v>7</v>
      </c>
      <c r="L18" s="43">
        <v>159979</v>
      </c>
      <c r="M18" s="43">
        <v>34576</v>
      </c>
      <c r="N18" s="39">
        <v>44428</v>
      </c>
      <c r="O18" s="38" t="s">
        <v>37</v>
      </c>
      <c r="P18" s="35"/>
      <c r="Q18" s="56"/>
      <c r="R18" s="56"/>
      <c r="S18" s="56"/>
      <c r="T18" s="56"/>
      <c r="U18" s="56"/>
      <c r="V18" s="57"/>
      <c r="W18" s="57"/>
      <c r="X18" s="58"/>
      <c r="Y18" s="58"/>
      <c r="Z18" s="34"/>
    </row>
    <row r="19" spans="1:26" ht="25.35" customHeight="1">
      <c r="A19" s="37">
        <v>7</v>
      </c>
      <c r="B19" s="37">
        <v>5</v>
      </c>
      <c r="C19" s="29" t="s">
        <v>321</v>
      </c>
      <c r="D19" s="43">
        <v>4364</v>
      </c>
      <c r="E19" s="41">
        <v>7794</v>
      </c>
      <c r="F19" s="47">
        <f>(D19-E19)/E19</f>
        <v>-0.44008211444701051</v>
      </c>
      <c r="G19" s="43">
        <v>664</v>
      </c>
      <c r="H19" s="41" t="s">
        <v>36</v>
      </c>
      <c r="I19" s="41" t="s">
        <v>36</v>
      </c>
      <c r="J19" s="41">
        <v>9</v>
      </c>
      <c r="K19" s="41">
        <v>4</v>
      </c>
      <c r="L19" s="43">
        <v>81040</v>
      </c>
      <c r="M19" s="43">
        <v>13014</v>
      </c>
      <c r="N19" s="39">
        <v>44449</v>
      </c>
      <c r="O19" s="38" t="s">
        <v>65</v>
      </c>
      <c r="P19" s="35"/>
      <c r="Q19" s="56"/>
      <c r="R19" s="56"/>
      <c r="S19" s="56"/>
      <c r="T19" s="56"/>
      <c r="U19" s="57"/>
      <c r="V19" s="57"/>
      <c r="W19" s="34"/>
      <c r="X19" s="58"/>
      <c r="Y19" s="58"/>
      <c r="Z19" s="57"/>
    </row>
    <row r="20" spans="1:26" ht="25.35" customHeight="1">
      <c r="A20" s="37">
        <v>8</v>
      </c>
      <c r="B20" s="37">
        <v>4</v>
      </c>
      <c r="C20" s="29" t="s">
        <v>322</v>
      </c>
      <c r="D20" s="43">
        <v>3565.51</v>
      </c>
      <c r="E20" s="41">
        <v>8901.41</v>
      </c>
      <c r="F20" s="47">
        <f>(D20-E20)/E20</f>
        <v>-0.59944435769164661</v>
      </c>
      <c r="G20" s="43">
        <v>541</v>
      </c>
      <c r="H20" s="41">
        <v>38</v>
      </c>
      <c r="I20" s="41">
        <f>G20/H20</f>
        <v>14.236842105263158</v>
      </c>
      <c r="J20" s="41">
        <v>14</v>
      </c>
      <c r="K20" s="41">
        <v>2</v>
      </c>
      <c r="L20" s="43">
        <v>16424.400000000001</v>
      </c>
      <c r="M20" s="43">
        <v>2619</v>
      </c>
      <c r="N20" s="39">
        <v>44463</v>
      </c>
      <c r="O20" s="38" t="s">
        <v>68</v>
      </c>
      <c r="P20" s="35"/>
      <c r="Q20" s="56"/>
      <c r="R20" s="56"/>
      <c r="S20" s="56"/>
      <c r="T20" s="56"/>
      <c r="U20" s="57"/>
      <c r="V20" s="57"/>
      <c r="W20" s="34"/>
      <c r="X20" s="58"/>
      <c r="Y20" s="58"/>
      <c r="Z20" s="57"/>
    </row>
    <row r="21" spans="1:26" ht="25.35" customHeight="1">
      <c r="A21" s="37">
        <v>9</v>
      </c>
      <c r="B21" s="61">
        <v>7</v>
      </c>
      <c r="C21" s="29" t="s">
        <v>325</v>
      </c>
      <c r="D21" s="43">
        <v>3278.39</v>
      </c>
      <c r="E21" s="41">
        <v>4992.2</v>
      </c>
      <c r="F21" s="47">
        <f>(D21-E21)/E21</f>
        <v>-0.34329754416890351</v>
      </c>
      <c r="G21" s="43">
        <v>517</v>
      </c>
      <c r="H21" s="41">
        <v>19</v>
      </c>
      <c r="I21" s="41">
        <f>G21/H21</f>
        <v>27.210526315789473</v>
      </c>
      <c r="J21" s="41">
        <v>7</v>
      </c>
      <c r="K21" s="41">
        <v>5</v>
      </c>
      <c r="L21" s="43">
        <v>84013</v>
      </c>
      <c r="M21" s="43">
        <v>13135</v>
      </c>
      <c r="N21" s="39">
        <v>44442</v>
      </c>
      <c r="O21" s="48" t="s">
        <v>41</v>
      </c>
      <c r="P21" s="35"/>
      <c r="Q21" s="56"/>
      <c r="R21" s="56"/>
      <c r="S21" s="56"/>
      <c r="T21" s="56"/>
      <c r="U21" s="57"/>
      <c r="V21" s="57"/>
      <c r="W21" s="34"/>
      <c r="X21" s="58"/>
      <c r="Y21" s="58"/>
      <c r="Z21" s="57"/>
    </row>
    <row r="22" spans="1:26" ht="25.35" customHeight="1">
      <c r="A22" s="37">
        <v>10</v>
      </c>
      <c r="B22" s="44" t="s">
        <v>36</v>
      </c>
      <c r="C22" s="29" t="s">
        <v>312</v>
      </c>
      <c r="D22" s="43">
        <v>2582.9499999999998</v>
      </c>
      <c r="E22" s="41" t="s">
        <v>36</v>
      </c>
      <c r="F22" s="41" t="s">
        <v>36</v>
      </c>
      <c r="G22" s="43">
        <v>393</v>
      </c>
      <c r="H22" s="41">
        <v>15</v>
      </c>
      <c r="I22" s="41">
        <f>G22/H22</f>
        <v>26.2</v>
      </c>
      <c r="J22" s="41">
        <v>6</v>
      </c>
      <c r="K22" s="41">
        <v>8</v>
      </c>
      <c r="L22" s="43">
        <v>155722</v>
      </c>
      <c r="M22" s="43">
        <v>25217</v>
      </c>
      <c r="N22" s="39">
        <v>44421</v>
      </c>
      <c r="O22" s="38" t="s">
        <v>41</v>
      </c>
      <c r="P22" s="35"/>
      <c r="Q22" s="56"/>
      <c r="R22" s="56"/>
      <c r="S22" s="56"/>
      <c r="T22" s="56"/>
      <c r="U22" s="57"/>
      <c r="V22" s="57"/>
      <c r="W22" s="34"/>
      <c r="X22" s="58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195599.69000000006</v>
      </c>
      <c r="E23" s="36">
        <f t="shared" ref="E23:G23" si="1">SUM(E13:E22)</f>
        <v>150181.05000000002</v>
      </c>
      <c r="F23" s="55">
        <f t="shared" ref="F23" si="2">(D23-E23)/E23</f>
        <v>0.30242590526567792</v>
      </c>
      <c r="G23" s="36">
        <f t="shared" si="1"/>
        <v>30841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9</v>
      </c>
      <c r="C25" s="29" t="s">
        <v>307</v>
      </c>
      <c r="D25" s="43">
        <v>1858.8</v>
      </c>
      <c r="E25" s="41">
        <v>2431.6</v>
      </c>
      <c r="F25" s="47">
        <f t="shared" ref="F25:F30" si="3">(D25-E25)/E25</f>
        <v>-0.23556506004277017</v>
      </c>
      <c r="G25" s="43">
        <v>356</v>
      </c>
      <c r="H25" s="41">
        <v>15</v>
      </c>
      <c r="I25" s="41">
        <f>G25/H25</f>
        <v>23.733333333333334</v>
      </c>
      <c r="J25" s="41">
        <v>4</v>
      </c>
      <c r="K25" s="41">
        <v>11</v>
      </c>
      <c r="L25" s="43">
        <v>225711</v>
      </c>
      <c r="M25" s="43">
        <v>48701</v>
      </c>
      <c r="N25" s="39">
        <v>44400</v>
      </c>
      <c r="O25" s="38" t="s">
        <v>41</v>
      </c>
      <c r="P25" s="35"/>
      <c r="Q25" s="56"/>
      <c r="R25" s="56"/>
      <c r="S25" s="56"/>
      <c r="T25" s="56"/>
      <c r="U25" s="57"/>
      <c r="V25" s="57"/>
      <c r="W25" s="34"/>
      <c r="X25" s="58"/>
      <c r="Y25" s="58"/>
      <c r="Z25" s="57"/>
    </row>
    <row r="26" spans="1:26" ht="25.35" customHeight="1">
      <c r="A26" s="37">
        <v>12</v>
      </c>
      <c r="B26" s="37">
        <v>23</v>
      </c>
      <c r="C26" s="29" t="s">
        <v>326</v>
      </c>
      <c r="D26" s="43">
        <v>944</v>
      </c>
      <c r="E26" s="41">
        <v>110</v>
      </c>
      <c r="F26" s="47">
        <f t="shared" si="3"/>
        <v>7.581818181818182</v>
      </c>
      <c r="G26" s="43">
        <v>156</v>
      </c>
      <c r="H26" s="41">
        <v>3</v>
      </c>
      <c r="I26" s="41">
        <f t="shared" ref="I26:I33" si="4">G26/H26</f>
        <v>52</v>
      </c>
      <c r="J26" s="41">
        <v>3</v>
      </c>
      <c r="K26" s="41">
        <v>6</v>
      </c>
      <c r="L26" s="43">
        <v>13569.89</v>
      </c>
      <c r="M26" s="43">
        <v>2536</v>
      </c>
      <c r="N26" s="39">
        <v>44435</v>
      </c>
      <c r="O26" s="38" t="s">
        <v>68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37">
        <v>18</v>
      </c>
      <c r="C27" s="29" t="s">
        <v>313</v>
      </c>
      <c r="D27" s="43">
        <v>765.5</v>
      </c>
      <c r="E27" s="41">
        <v>687.7</v>
      </c>
      <c r="F27" s="47">
        <f t="shared" si="3"/>
        <v>0.11313072560709604</v>
      </c>
      <c r="G27" s="43">
        <v>113</v>
      </c>
      <c r="H27" s="41">
        <v>3</v>
      </c>
      <c r="I27" s="41">
        <f t="shared" si="4"/>
        <v>37.666666666666664</v>
      </c>
      <c r="J27" s="41">
        <v>1</v>
      </c>
      <c r="K27" s="41">
        <v>10</v>
      </c>
      <c r="L27" s="43">
        <v>179437.34</v>
      </c>
      <c r="M27" s="43">
        <v>28458</v>
      </c>
      <c r="N27" s="39">
        <v>44407</v>
      </c>
      <c r="O27" s="38" t="s">
        <v>314</v>
      </c>
      <c r="P27" s="35"/>
      <c r="Q27" s="56"/>
      <c r="R27" s="56"/>
      <c r="S27" s="56"/>
      <c r="T27" s="56"/>
      <c r="U27" s="57"/>
      <c r="V27" s="57"/>
      <c r="W27" s="34"/>
      <c r="X27" s="58"/>
      <c r="Y27" s="58"/>
      <c r="Z27" s="57"/>
    </row>
    <row r="28" spans="1:26" ht="25.35" customHeight="1">
      <c r="A28" s="37">
        <v>14</v>
      </c>
      <c r="B28" s="37">
        <v>10</v>
      </c>
      <c r="C28" s="29" t="s">
        <v>320</v>
      </c>
      <c r="D28" s="43">
        <v>720.3</v>
      </c>
      <c r="E28" s="41">
        <v>2393.73</v>
      </c>
      <c r="F28" s="47">
        <f t="shared" si="3"/>
        <v>-0.69908886967201822</v>
      </c>
      <c r="G28" s="43">
        <v>106</v>
      </c>
      <c r="H28" s="41">
        <v>4</v>
      </c>
      <c r="I28" s="41">
        <f t="shared" si="4"/>
        <v>26.5</v>
      </c>
      <c r="J28" s="41">
        <v>3</v>
      </c>
      <c r="K28" s="41">
        <v>5</v>
      </c>
      <c r="L28" s="43">
        <v>38703.279999999999</v>
      </c>
      <c r="M28" s="43">
        <v>6040</v>
      </c>
      <c r="N28" s="39">
        <v>44442</v>
      </c>
      <c r="O28" s="38" t="s">
        <v>45</v>
      </c>
      <c r="P28" s="35"/>
      <c r="Q28" s="56"/>
      <c r="R28" s="56"/>
      <c r="S28" s="56"/>
      <c r="T28" s="56"/>
      <c r="U28" s="57"/>
      <c r="V28" s="57"/>
      <c r="W28" s="34"/>
      <c r="X28" s="58"/>
      <c r="Y28" s="58"/>
      <c r="Z28" s="57"/>
    </row>
    <row r="29" spans="1:26" ht="25.35" customHeight="1">
      <c r="A29" s="37">
        <v>15</v>
      </c>
      <c r="B29" s="37">
        <v>14</v>
      </c>
      <c r="C29" s="29" t="s">
        <v>283</v>
      </c>
      <c r="D29" s="43">
        <v>520.97</v>
      </c>
      <c r="E29" s="43">
        <v>892.35</v>
      </c>
      <c r="F29" s="47">
        <f t="shared" si="3"/>
        <v>-0.41618199137109879</v>
      </c>
      <c r="G29" s="43">
        <v>98</v>
      </c>
      <c r="H29" s="41">
        <v>4</v>
      </c>
      <c r="I29" s="41">
        <f>G29/H29</f>
        <v>24.5</v>
      </c>
      <c r="J29" s="41">
        <v>1</v>
      </c>
      <c r="K29" s="41">
        <v>4</v>
      </c>
      <c r="L29" s="43">
        <v>23385.66</v>
      </c>
      <c r="M29" s="43">
        <v>5151</v>
      </c>
      <c r="N29" s="39">
        <v>44442</v>
      </c>
      <c r="O29" s="38" t="s">
        <v>129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37">
        <v>13</v>
      </c>
      <c r="C30" s="29" t="s">
        <v>332</v>
      </c>
      <c r="D30" s="43">
        <v>517.69000000000005</v>
      </c>
      <c r="E30" s="41">
        <v>1373.7</v>
      </c>
      <c r="F30" s="47">
        <f t="shared" si="3"/>
        <v>-0.62314187959525369</v>
      </c>
      <c r="G30" s="43">
        <v>75</v>
      </c>
      <c r="H30" s="41">
        <v>2</v>
      </c>
      <c r="I30" s="41">
        <f t="shared" si="4"/>
        <v>37.5</v>
      </c>
      <c r="J30" s="41">
        <v>1</v>
      </c>
      <c r="K30" s="41">
        <v>12</v>
      </c>
      <c r="L30" s="43">
        <v>89869.05</v>
      </c>
      <c r="M30" s="43">
        <v>14410</v>
      </c>
      <c r="N30" s="39">
        <v>44393</v>
      </c>
      <c r="O30" s="38" t="s">
        <v>39</v>
      </c>
      <c r="P30" s="35"/>
      <c r="Q30" s="56"/>
      <c r="R30" s="56"/>
      <c r="S30" s="56"/>
      <c r="T30" s="56"/>
      <c r="U30" s="57"/>
      <c r="V30" s="57"/>
      <c r="W30" s="34"/>
      <c r="X30" s="58"/>
      <c r="Y30" s="58"/>
      <c r="Z30" s="57"/>
    </row>
    <row r="31" spans="1:26" ht="25.35" customHeight="1">
      <c r="A31" s="37">
        <v>17</v>
      </c>
      <c r="B31" s="44" t="s">
        <v>36</v>
      </c>
      <c r="C31" s="69" t="s">
        <v>243</v>
      </c>
      <c r="D31" s="43">
        <v>265</v>
      </c>
      <c r="E31" s="41" t="s">
        <v>36</v>
      </c>
      <c r="F31" s="47" t="s">
        <v>36</v>
      </c>
      <c r="G31" s="43">
        <v>42</v>
      </c>
      <c r="H31" s="41">
        <v>2</v>
      </c>
      <c r="I31" s="41">
        <f t="shared" si="4"/>
        <v>21</v>
      </c>
      <c r="J31" s="41">
        <v>1</v>
      </c>
      <c r="K31" s="41" t="s">
        <v>36</v>
      </c>
      <c r="L31" s="43">
        <v>48947.85</v>
      </c>
      <c r="M31" s="43">
        <v>11016</v>
      </c>
      <c r="N31" s="39">
        <v>44372</v>
      </c>
      <c r="O31" s="38" t="s">
        <v>68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37">
        <v>12</v>
      </c>
      <c r="C32" s="29" t="s">
        <v>337</v>
      </c>
      <c r="D32" s="43">
        <v>263.06</v>
      </c>
      <c r="E32" s="41">
        <v>1379.73</v>
      </c>
      <c r="F32" s="47">
        <f t="shared" ref="F32:F35" si="5">(D32-E32)/E32</f>
        <v>-0.80933950845455271</v>
      </c>
      <c r="G32" s="43">
        <v>60</v>
      </c>
      <c r="H32" s="41">
        <v>12</v>
      </c>
      <c r="I32" s="41">
        <f t="shared" si="4"/>
        <v>5</v>
      </c>
      <c r="J32" s="41">
        <v>7</v>
      </c>
      <c r="K32" s="41">
        <v>2</v>
      </c>
      <c r="L32" s="43">
        <v>1893.25</v>
      </c>
      <c r="M32" s="43">
        <v>406</v>
      </c>
      <c r="N32" s="39">
        <v>44463</v>
      </c>
      <c r="O32" s="38" t="s">
        <v>338</v>
      </c>
      <c r="P32" s="35"/>
      <c r="Q32" s="56"/>
      <c r="R32" s="56"/>
      <c r="S32" s="56"/>
      <c r="T32" s="56"/>
      <c r="U32" s="57"/>
      <c r="V32" s="57"/>
      <c r="W32" s="34"/>
      <c r="X32" s="58"/>
      <c r="Y32" s="58"/>
      <c r="Z32" s="57"/>
    </row>
    <row r="33" spans="1:26" ht="25.35" customHeight="1">
      <c r="A33" s="37">
        <v>19</v>
      </c>
      <c r="B33" s="37">
        <v>22</v>
      </c>
      <c r="C33" s="29" t="s">
        <v>141</v>
      </c>
      <c r="D33" s="43">
        <v>214</v>
      </c>
      <c r="E33" s="41">
        <v>115</v>
      </c>
      <c r="F33" s="47">
        <f t="shared" si="5"/>
        <v>0.86086956521739133</v>
      </c>
      <c r="G33" s="43">
        <v>38</v>
      </c>
      <c r="H33" s="41">
        <v>3</v>
      </c>
      <c r="I33" s="41">
        <f t="shared" si="4"/>
        <v>12.666666666666666</v>
      </c>
      <c r="J33" s="41">
        <v>2</v>
      </c>
      <c r="K33" s="41">
        <v>8</v>
      </c>
      <c r="L33" s="43">
        <v>11053.86</v>
      </c>
      <c r="M33" s="43">
        <v>2351</v>
      </c>
      <c r="N33" s="39">
        <v>44421</v>
      </c>
      <c r="O33" s="38" t="s">
        <v>68</v>
      </c>
      <c r="P33" s="35"/>
      <c r="Q33" s="56"/>
      <c r="R33" s="56"/>
      <c r="S33" s="56"/>
      <c r="T33" s="56"/>
      <c r="U33" s="57"/>
      <c r="V33" s="57"/>
      <c r="W33" s="34"/>
      <c r="X33" s="58"/>
      <c r="Y33" s="58"/>
      <c r="Z33" s="57"/>
    </row>
    <row r="34" spans="1:26" ht="25.35" customHeight="1">
      <c r="A34" s="37">
        <v>20</v>
      </c>
      <c r="B34" s="37">
        <v>21</v>
      </c>
      <c r="C34" s="42" t="s">
        <v>216</v>
      </c>
      <c r="D34" s="43">
        <v>166</v>
      </c>
      <c r="E34" s="43">
        <v>278</v>
      </c>
      <c r="F34" s="47">
        <f t="shared" si="5"/>
        <v>-0.40287769784172661</v>
      </c>
      <c r="G34" s="43">
        <v>30</v>
      </c>
      <c r="H34" s="41" t="s">
        <v>36</v>
      </c>
      <c r="I34" s="41" t="s">
        <v>36</v>
      </c>
      <c r="J34" s="41">
        <v>1</v>
      </c>
      <c r="K34" s="41">
        <v>19</v>
      </c>
      <c r="L34" s="43">
        <f>13101+D34</f>
        <v>13267</v>
      </c>
      <c r="M34" s="43">
        <v>2338</v>
      </c>
      <c r="N34" s="39">
        <v>44330</v>
      </c>
      <c r="O34" s="48" t="s">
        <v>81</v>
      </c>
      <c r="P34" s="35"/>
      <c r="Q34" s="56"/>
      <c r="R34" s="56"/>
      <c r="S34" s="56"/>
      <c r="T34" s="56"/>
      <c r="U34" s="57"/>
      <c r="V34" s="57"/>
      <c r="W34" s="34"/>
      <c r="X34" s="58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201835.01000000004</v>
      </c>
      <c r="E35" s="36">
        <f t="shared" ref="E35:G35" si="6">SUM(E23:E34)</f>
        <v>159842.86000000007</v>
      </c>
      <c r="F35" s="55">
        <f t="shared" si="5"/>
        <v>0.262708950528037</v>
      </c>
      <c r="G35" s="36">
        <f t="shared" si="6"/>
        <v>31915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16</v>
      </c>
      <c r="C37" s="29" t="s">
        <v>323</v>
      </c>
      <c r="D37" s="43">
        <v>124.1</v>
      </c>
      <c r="E37" s="41">
        <v>747.6</v>
      </c>
      <c r="F37" s="47">
        <f>(D37-E37)/E37</f>
        <v>-0.83400214018191543</v>
      </c>
      <c r="G37" s="43">
        <v>19</v>
      </c>
      <c r="H37" s="41" t="s">
        <v>36</v>
      </c>
      <c r="I37" s="41" t="s">
        <v>36</v>
      </c>
      <c r="J37" s="41">
        <v>2</v>
      </c>
      <c r="K37" s="41">
        <v>8</v>
      </c>
      <c r="L37" s="43">
        <v>42304.170000000006</v>
      </c>
      <c r="M37" s="43">
        <v>7681</v>
      </c>
      <c r="N37" s="39">
        <v>44421</v>
      </c>
      <c r="O37" s="38" t="s">
        <v>324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</row>
    <row r="38" spans="1:26" ht="25.35" customHeight="1">
      <c r="A38" s="37">
        <v>22</v>
      </c>
      <c r="B38" s="37">
        <v>8</v>
      </c>
      <c r="C38" s="29" t="s">
        <v>339</v>
      </c>
      <c r="D38" s="43">
        <v>109.6</v>
      </c>
      <c r="E38" s="41">
        <v>3655.33</v>
      </c>
      <c r="F38" s="47">
        <f>(D38-E38)/E38</f>
        <v>-0.97001638702935167</v>
      </c>
      <c r="G38" s="43">
        <v>16</v>
      </c>
      <c r="H38" s="41">
        <v>6</v>
      </c>
      <c r="I38" s="41">
        <f>G38/H38</f>
        <v>2.6666666666666665</v>
      </c>
      <c r="J38" s="41">
        <v>4</v>
      </c>
      <c r="K38" s="41">
        <v>2</v>
      </c>
      <c r="L38" s="43">
        <v>5629.03</v>
      </c>
      <c r="M38" s="43">
        <v>916</v>
      </c>
      <c r="N38" s="39">
        <v>44463</v>
      </c>
      <c r="O38" s="38" t="s">
        <v>48</v>
      </c>
      <c r="P38" s="35"/>
      <c r="Q38" s="56"/>
      <c r="R38" s="56"/>
      <c r="S38" s="56"/>
      <c r="T38" s="56"/>
      <c r="U38" s="57"/>
      <c r="V38" s="57"/>
      <c r="W38" s="34"/>
      <c r="X38" s="58"/>
      <c r="Y38" s="58"/>
      <c r="Z38" s="57"/>
    </row>
    <row r="39" spans="1:26" ht="25.35" customHeight="1">
      <c r="A39" s="14"/>
      <c r="B39" s="14"/>
      <c r="C39" s="28" t="s">
        <v>285</v>
      </c>
      <c r="D39" s="36">
        <f>SUM(D35:D38)</f>
        <v>202068.71000000005</v>
      </c>
      <c r="E39" s="36">
        <f t="shared" ref="E39:G39" si="7">SUM(E35:E38)</f>
        <v>164245.79000000007</v>
      </c>
      <c r="F39" s="55">
        <f>(D39-E39)/E39</f>
        <v>0.23028243220115394</v>
      </c>
      <c r="G39" s="36">
        <f t="shared" si="7"/>
        <v>31950</v>
      </c>
      <c r="H39" s="36"/>
      <c r="I39" s="16"/>
      <c r="J39" s="15"/>
      <c r="K39" s="17"/>
      <c r="L39" s="18"/>
      <c r="M39" s="22"/>
      <c r="N39" s="19"/>
      <c r="O39" s="48"/>
    </row>
    <row r="40" spans="1:26" ht="23.1" customHeight="1"/>
    <row r="41" spans="1:26" ht="17.25" customHeight="1"/>
    <row r="42" spans="1:26" ht="16.5" customHeight="1"/>
    <row r="55" spans="16:18">
      <c r="R55" s="35"/>
    </row>
    <row r="58" spans="16:18">
      <c r="P58" s="35"/>
    </row>
    <row r="62" spans="16:18" ht="12" customHeight="1"/>
  </sheetData>
  <sortState xmlns:xlrd2="http://schemas.microsoft.com/office/spreadsheetml/2017/richdata2" ref="B13:O36">
    <sortCondition descending="1" ref="D13:D36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30DA-08CB-41CC-834C-B22FE58348C2}">
  <dimension ref="A1:Z65"/>
  <sheetViews>
    <sheetView topLeftCell="A27" zoomScale="60" zoomScaleNormal="60" workbookViewId="0">
      <selection activeCell="C41" sqref="C4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3.6640625" style="33" customWidth="1"/>
    <col min="25" max="25" width="14.8867187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340</v>
      </c>
      <c r="F1" s="2"/>
      <c r="G1" s="2"/>
      <c r="H1" s="2"/>
      <c r="I1" s="2"/>
    </row>
    <row r="2" spans="1:26" ht="19.5" customHeight="1">
      <c r="E2" s="2" t="s">
        <v>341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335</v>
      </c>
      <c r="E6" s="4" t="s">
        <v>342</v>
      </c>
      <c r="F6" s="129"/>
      <c r="G6" s="4" t="s">
        <v>335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6">
      <c r="A10" s="132"/>
      <c r="B10" s="132"/>
      <c r="C10" s="129"/>
      <c r="D10" s="79" t="s">
        <v>336</v>
      </c>
      <c r="E10" s="79" t="s">
        <v>343</v>
      </c>
      <c r="F10" s="129"/>
      <c r="G10" s="79" t="s">
        <v>336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8"/>
      <c r="Z12" s="57"/>
    </row>
    <row r="13" spans="1:26" ht="25.35" customHeight="1">
      <c r="A13" s="37">
        <v>1</v>
      </c>
      <c r="B13" s="37">
        <v>1</v>
      </c>
      <c r="C13" s="29" t="s">
        <v>213</v>
      </c>
      <c r="D13" s="43">
        <v>70904.990000000005</v>
      </c>
      <c r="E13" s="41">
        <v>96210.94</v>
      </c>
      <c r="F13" s="47">
        <f>(D13-E13)/E13</f>
        <v>-0.26302570165097644</v>
      </c>
      <c r="G13" s="43">
        <v>9872</v>
      </c>
      <c r="H13" s="41">
        <v>139</v>
      </c>
      <c r="I13" s="41">
        <f>G13/H13</f>
        <v>71.021582733812949</v>
      </c>
      <c r="J13" s="41">
        <v>16</v>
      </c>
      <c r="K13" s="41">
        <v>2</v>
      </c>
      <c r="L13" s="43">
        <v>229069.71</v>
      </c>
      <c r="M13" s="43">
        <v>32540</v>
      </c>
      <c r="N13" s="39">
        <v>44456</v>
      </c>
      <c r="O13" s="38" t="s">
        <v>45</v>
      </c>
      <c r="P13" s="35"/>
      <c r="Q13" s="56"/>
      <c r="R13" s="56"/>
      <c r="S13" s="56"/>
      <c r="T13" s="56"/>
      <c r="U13" s="57"/>
      <c r="V13" s="57"/>
      <c r="W13" s="34"/>
      <c r="X13" s="58"/>
      <c r="Y13" s="58"/>
      <c r="Z13" s="57"/>
    </row>
    <row r="14" spans="1:26" ht="25.35" customHeight="1">
      <c r="A14" s="37">
        <v>2</v>
      </c>
      <c r="B14" s="37">
        <v>2</v>
      </c>
      <c r="C14" s="29" t="s">
        <v>265</v>
      </c>
      <c r="D14" s="43">
        <v>40988.61</v>
      </c>
      <c r="E14" s="41">
        <v>58122.559999999998</v>
      </c>
      <c r="F14" s="47">
        <f>(D14-E14)/E14</f>
        <v>-0.2947900092494205</v>
      </c>
      <c r="G14" s="43">
        <v>8344</v>
      </c>
      <c r="H14" s="41">
        <v>162</v>
      </c>
      <c r="I14" s="41">
        <f>G14/H14</f>
        <v>51.506172839506171</v>
      </c>
      <c r="J14" s="41">
        <v>19</v>
      </c>
      <c r="K14" s="41">
        <v>2</v>
      </c>
      <c r="L14" s="43">
        <v>109211</v>
      </c>
      <c r="M14" s="43">
        <v>22450</v>
      </c>
      <c r="N14" s="39">
        <v>44456</v>
      </c>
      <c r="O14" s="48" t="s">
        <v>43</v>
      </c>
      <c r="P14" s="35"/>
      <c r="Q14" s="56"/>
      <c r="R14" s="56"/>
      <c r="S14" s="56"/>
      <c r="T14" s="56"/>
      <c r="U14" s="57"/>
      <c r="V14" s="57"/>
      <c r="W14" s="34"/>
      <c r="X14" s="58"/>
      <c r="Y14" s="58"/>
      <c r="Z14" s="57"/>
    </row>
    <row r="15" spans="1:26" ht="25.35" customHeight="1">
      <c r="A15" s="37">
        <v>3</v>
      </c>
      <c r="B15" s="37">
        <v>3</v>
      </c>
      <c r="C15" s="29" t="s">
        <v>173</v>
      </c>
      <c r="D15" s="43">
        <v>9856.9</v>
      </c>
      <c r="E15" s="41">
        <v>16918.53</v>
      </c>
      <c r="F15" s="47">
        <f>(D15-E15)/E15</f>
        <v>-0.41739028154337282</v>
      </c>
      <c r="G15" s="43">
        <v>1646</v>
      </c>
      <c r="H15" s="41">
        <v>58</v>
      </c>
      <c r="I15" s="41">
        <f>G15/H15</f>
        <v>28.379310344827587</v>
      </c>
      <c r="J15" s="41">
        <v>20</v>
      </c>
      <c r="K15" s="41">
        <v>2</v>
      </c>
      <c r="L15" s="43">
        <v>35106.58</v>
      </c>
      <c r="M15" s="43">
        <v>6061</v>
      </c>
      <c r="N15" s="39">
        <v>44456</v>
      </c>
      <c r="O15" s="38" t="s">
        <v>57</v>
      </c>
      <c r="P15" s="35"/>
      <c r="Q15" s="56"/>
      <c r="R15" s="56"/>
      <c r="S15" s="56"/>
      <c r="T15" s="56"/>
      <c r="U15" s="57"/>
      <c r="V15" s="57"/>
      <c r="W15" s="34"/>
      <c r="X15" s="58"/>
      <c r="Y15" s="58"/>
      <c r="Z15" s="57"/>
    </row>
    <row r="16" spans="1:26" ht="25.35" customHeight="1">
      <c r="A16" s="37">
        <v>4</v>
      </c>
      <c r="B16" s="37" t="s">
        <v>34</v>
      </c>
      <c r="C16" s="29" t="s">
        <v>322</v>
      </c>
      <c r="D16" s="43">
        <v>8901.41</v>
      </c>
      <c r="E16" s="41" t="s">
        <v>36</v>
      </c>
      <c r="F16" s="41" t="s">
        <v>36</v>
      </c>
      <c r="G16" s="43">
        <v>1413</v>
      </c>
      <c r="H16" s="41">
        <v>70</v>
      </c>
      <c r="I16" s="41">
        <f>G16/H16</f>
        <v>20.185714285714287</v>
      </c>
      <c r="J16" s="41">
        <v>18</v>
      </c>
      <c r="K16" s="41">
        <v>1</v>
      </c>
      <c r="L16" s="43">
        <v>8901.41</v>
      </c>
      <c r="M16" s="43">
        <v>1413</v>
      </c>
      <c r="N16" s="39">
        <v>44463</v>
      </c>
      <c r="O16" s="38" t="s">
        <v>68</v>
      </c>
      <c r="P16" s="35"/>
      <c r="Q16" s="56"/>
      <c r="R16" s="56"/>
      <c r="S16" s="56"/>
      <c r="T16" s="56"/>
      <c r="U16" s="57"/>
      <c r="V16" s="57"/>
      <c r="W16" s="34"/>
      <c r="X16" s="58"/>
      <c r="Y16" s="58"/>
      <c r="Z16" s="57"/>
    </row>
    <row r="17" spans="1:26" ht="25.35" customHeight="1">
      <c r="A17" s="37">
        <v>5</v>
      </c>
      <c r="B17" s="37">
        <v>4</v>
      </c>
      <c r="C17" s="29" t="s">
        <v>321</v>
      </c>
      <c r="D17" s="43">
        <v>7794</v>
      </c>
      <c r="E17" s="41">
        <v>15940</v>
      </c>
      <c r="F17" s="47">
        <f>(D17-E17)/E17</f>
        <v>-0.51104140526976161</v>
      </c>
      <c r="G17" s="43">
        <v>1226</v>
      </c>
      <c r="H17" s="41" t="s">
        <v>36</v>
      </c>
      <c r="I17" s="41" t="s">
        <v>36</v>
      </c>
      <c r="J17" s="41">
        <v>12</v>
      </c>
      <c r="K17" s="41">
        <v>3</v>
      </c>
      <c r="L17" s="43">
        <v>72750</v>
      </c>
      <c r="M17" s="43">
        <v>11684</v>
      </c>
      <c r="N17" s="39">
        <v>44449</v>
      </c>
      <c r="O17" s="38" t="s">
        <v>65</v>
      </c>
      <c r="P17" s="35"/>
      <c r="Q17" s="56"/>
      <c r="R17" s="56"/>
      <c r="S17" s="56"/>
      <c r="T17" s="56"/>
      <c r="U17" s="57"/>
      <c r="V17" s="57"/>
      <c r="W17" s="34"/>
      <c r="X17" s="58"/>
      <c r="Y17" s="58"/>
      <c r="Z17" s="57"/>
    </row>
    <row r="18" spans="1:26" ht="25.35" customHeight="1">
      <c r="A18" s="37">
        <v>6</v>
      </c>
      <c r="B18" s="37">
        <v>6</v>
      </c>
      <c r="C18" s="29" t="s">
        <v>306</v>
      </c>
      <c r="D18" s="43">
        <v>6742.94</v>
      </c>
      <c r="E18" s="41">
        <v>9958.41</v>
      </c>
      <c r="F18" s="47">
        <f>(D18-E18)/E18</f>
        <v>-0.32288989909031668</v>
      </c>
      <c r="G18" s="43">
        <v>1377</v>
      </c>
      <c r="H18" s="41">
        <v>63</v>
      </c>
      <c r="I18" s="41">
        <f>G18/H18</f>
        <v>21.857142857142858</v>
      </c>
      <c r="J18" s="41">
        <v>11</v>
      </c>
      <c r="K18" s="41">
        <v>6</v>
      </c>
      <c r="L18" s="43">
        <v>150141</v>
      </c>
      <c r="M18" s="43">
        <v>24346</v>
      </c>
      <c r="N18" s="39">
        <v>44428</v>
      </c>
      <c r="O18" s="38" t="s">
        <v>37</v>
      </c>
      <c r="P18" s="35"/>
      <c r="Q18" s="56"/>
      <c r="R18" s="56"/>
      <c r="S18" s="56"/>
      <c r="T18" s="56"/>
      <c r="U18" s="57"/>
      <c r="V18" s="57"/>
      <c r="W18" s="34"/>
      <c r="X18" s="58"/>
      <c r="Y18" s="58"/>
      <c r="Z18" s="57"/>
    </row>
    <row r="19" spans="1:26" ht="25.35" customHeight="1">
      <c r="A19" s="37">
        <v>7</v>
      </c>
      <c r="B19" s="37">
        <v>5</v>
      </c>
      <c r="C19" s="29" t="s">
        <v>325</v>
      </c>
      <c r="D19" s="43">
        <v>4992.2</v>
      </c>
      <c r="E19" s="41">
        <v>10018.17</v>
      </c>
      <c r="F19" s="47">
        <f>(D19-E19)/E19</f>
        <v>-0.50168543755995354</v>
      </c>
      <c r="G19" s="43">
        <v>804</v>
      </c>
      <c r="H19" s="41">
        <v>33</v>
      </c>
      <c r="I19" s="41">
        <f>G19/H19</f>
        <v>24.363636363636363</v>
      </c>
      <c r="J19" s="41">
        <v>9</v>
      </c>
      <c r="K19" s="41">
        <v>4</v>
      </c>
      <c r="L19" s="43">
        <v>78926</v>
      </c>
      <c r="M19" s="43">
        <v>12288</v>
      </c>
      <c r="N19" s="39">
        <v>44442</v>
      </c>
      <c r="O19" s="38" t="s">
        <v>41</v>
      </c>
      <c r="P19" s="35"/>
      <c r="Q19" s="56"/>
      <c r="R19" s="56"/>
      <c r="S19" s="56"/>
      <c r="T19" s="56"/>
      <c r="U19" s="57"/>
      <c r="V19" s="57"/>
      <c r="W19" s="34"/>
      <c r="X19" s="58"/>
      <c r="Y19" s="58"/>
      <c r="Z19" s="57"/>
    </row>
    <row r="20" spans="1:26" ht="25.35" customHeight="1">
      <c r="A20" s="37">
        <v>8</v>
      </c>
      <c r="B20" s="37" t="s">
        <v>34</v>
      </c>
      <c r="C20" s="29" t="s">
        <v>339</v>
      </c>
      <c r="D20" s="43">
        <v>3655.33</v>
      </c>
      <c r="E20" s="41" t="s">
        <v>36</v>
      </c>
      <c r="F20" s="41" t="s">
        <v>36</v>
      </c>
      <c r="G20" s="43">
        <v>583</v>
      </c>
      <c r="H20" s="41">
        <v>68</v>
      </c>
      <c r="I20" s="41">
        <f>G20/H20</f>
        <v>8.5735294117647065</v>
      </c>
      <c r="J20" s="41">
        <v>15</v>
      </c>
      <c r="K20" s="41">
        <v>1</v>
      </c>
      <c r="L20" s="43">
        <v>4221.01</v>
      </c>
      <c r="M20" s="43">
        <v>668</v>
      </c>
      <c r="N20" s="39">
        <v>44463</v>
      </c>
      <c r="O20" s="38" t="s">
        <v>48</v>
      </c>
      <c r="P20" s="35"/>
      <c r="Q20" s="56"/>
      <c r="R20" s="56"/>
      <c r="S20" s="56"/>
      <c r="T20" s="56"/>
      <c r="U20" s="57"/>
      <c r="V20" s="57"/>
      <c r="W20" s="34"/>
      <c r="X20" s="58"/>
      <c r="Y20" s="58"/>
      <c r="Z20" s="57"/>
    </row>
    <row r="21" spans="1:26" ht="25.35" customHeight="1">
      <c r="A21" s="37">
        <v>9</v>
      </c>
      <c r="B21" s="37">
        <v>9</v>
      </c>
      <c r="C21" s="29" t="s">
        <v>307</v>
      </c>
      <c r="D21" s="43">
        <v>2431.6</v>
      </c>
      <c r="E21" s="41">
        <v>4623.04</v>
      </c>
      <c r="F21" s="47">
        <f>(D21-E21)/E21</f>
        <v>-0.47402574929051017</v>
      </c>
      <c r="G21" s="43">
        <v>467</v>
      </c>
      <c r="H21" s="41">
        <v>12</v>
      </c>
      <c r="I21" s="41">
        <f>G21/H21</f>
        <v>38.916666666666664</v>
      </c>
      <c r="J21" s="41">
        <v>4</v>
      </c>
      <c r="K21" s="41">
        <v>10</v>
      </c>
      <c r="L21" s="43">
        <v>223751</v>
      </c>
      <c r="M21" s="43">
        <v>48322</v>
      </c>
      <c r="N21" s="39">
        <v>44400</v>
      </c>
      <c r="O21" s="38" t="s">
        <v>41</v>
      </c>
      <c r="P21" s="35"/>
      <c r="Q21" s="56"/>
      <c r="R21" s="56"/>
      <c r="S21" s="56"/>
      <c r="T21" s="56"/>
      <c r="U21" s="57"/>
      <c r="V21" s="57"/>
      <c r="W21" s="34"/>
      <c r="X21" s="58"/>
      <c r="Y21" s="58"/>
      <c r="Z21" s="57"/>
    </row>
    <row r="22" spans="1:26" ht="25.35" customHeight="1">
      <c r="A22" s="37">
        <v>10</v>
      </c>
      <c r="B22" s="37">
        <v>8</v>
      </c>
      <c r="C22" s="29" t="s">
        <v>320</v>
      </c>
      <c r="D22" s="43">
        <v>2393.73</v>
      </c>
      <c r="E22" s="41">
        <v>5349</v>
      </c>
      <c r="F22" s="47">
        <f>(D22-E22)/E22</f>
        <v>-0.55249018508132364</v>
      </c>
      <c r="G22" s="43">
        <v>352</v>
      </c>
      <c r="H22" s="41">
        <v>8</v>
      </c>
      <c r="I22" s="41">
        <f>G22/H22</f>
        <v>44</v>
      </c>
      <c r="J22" s="41">
        <v>4</v>
      </c>
      <c r="K22" s="41">
        <v>4</v>
      </c>
      <c r="L22" s="43">
        <v>37120.03</v>
      </c>
      <c r="M22" s="43">
        <v>5793</v>
      </c>
      <c r="N22" s="39">
        <v>44442</v>
      </c>
      <c r="O22" s="38" t="s">
        <v>45</v>
      </c>
      <c r="P22" s="35"/>
      <c r="Q22" s="56"/>
      <c r="R22" s="56"/>
      <c r="S22" s="56"/>
      <c r="T22" s="56"/>
      <c r="U22" s="57"/>
      <c r="V22" s="57"/>
      <c r="W22" s="34"/>
      <c r="X22" s="58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158661.71000000002</v>
      </c>
      <c r="E23" s="36">
        <f t="shared" ref="E23:G23" si="0">SUM(E13:E22)</f>
        <v>217140.65000000002</v>
      </c>
      <c r="F23" s="67">
        <f>(D23-E23)/E23</f>
        <v>-0.26931364532619756</v>
      </c>
      <c r="G23" s="36">
        <f t="shared" si="0"/>
        <v>26084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 t="s">
        <v>149</v>
      </c>
      <c r="C25" s="29" t="s">
        <v>292</v>
      </c>
      <c r="D25" s="43">
        <v>1384.62</v>
      </c>
      <c r="E25" s="41" t="s">
        <v>36</v>
      </c>
      <c r="F25" s="41" t="s">
        <v>36</v>
      </c>
      <c r="G25" s="43">
        <v>286</v>
      </c>
      <c r="H25" s="41">
        <v>7</v>
      </c>
      <c r="I25" s="41"/>
      <c r="J25" s="41">
        <v>7</v>
      </c>
      <c r="K25" s="41">
        <v>0</v>
      </c>
      <c r="L25" s="43">
        <v>1384.62</v>
      </c>
      <c r="M25" s="43">
        <v>286</v>
      </c>
      <c r="N25" s="39" t="s">
        <v>150</v>
      </c>
      <c r="O25" s="38" t="s">
        <v>48</v>
      </c>
      <c r="P25" s="35"/>
      <c r="Q25" s="56"/>
      <c r="R25" s="56"/>
      <c r="S25" s="56"/>
      <c r="T25" s="56"/>
      <c r="U25" s="57"/>
      <c r="V25" s="57"/>
      <c r="W25" s="34"/>
      <c r="X25" s="58"/>
      <c r="Y25" s="58"/>
      <c r="Z25" s="57"/>
    </row>
    <row r="26" spans="1:26" ht="25.35" customHeight="1">
      <c r="A26" s="37">
        <v>12</v>
      </c>
      <c r="B26" s="37" t="s">
        <v>34</v>
      </c>
      <c r="C26" s="29" t="s">
        <v>337</v>
      </c>
      <c r="D26" s="43">
        <v>1379.73</v>
      </c>
      <c r="E26" s="41" t="s">
        <v>36</v>
      </c>
      <c r="F26" s="41" t="s">
        <v>36</v>
      </c>
      <c r="G26" s="43">
        <v>287</v>
      </c>
      <c r="H26" s="41">
        <v>36</v>
      </c>
      <c r="I26" s="41">
        <f>G26/H26</f>
        <v>7.9722222222222223</v>
      </c>
      <c r="J26" s="41">
        <v>8</v>
      </c>
      <c r="K26" s="41">
        <v>1</v>
      </c>
      <c r="L26" s="43">
        <v>1379.73</v>
      </c>
      <c r="M26" s="43">
        <v>287</v>
      </c>
      <c r="N26" s="39">
        <v>44463</v>
      </c>
      <c r="O26" s="38" t="s">
        <v>338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37">
        <v>13</v>
      </c>
      <c r="C27" s="29" t="s">
        <v>332</v>
      </c>
      <c r="D27" s="43">
        <v>1373.7</v>
      </c>
      <c r="E27" s="41">
        <v>1467.79</v>
      </c>
      <c r="F27" s="47">
        <f>(D27-E27)/E27</f>
        <v>-6.410317552238394E-2</v>
      </c>
      <c r="G27" s="43">
        <v>213</v>
      </c>
      <c r="H27" s="41">
        <v>4</v>
      </c>
      <c r="I27" s="41">
        <f>G27/H27</f>
        <v>53.25</v>
      </c>
      <c r="J27" s="41">
        <v>1</v>
      </c>
      <c r="K27" s="41">
        <v>11</v>
      </c>
      <c r="L27" s="43">
        <v>89183.360000000001</v>
      </c>
      <c r="M27" s="43">
        <v>14309</v>
      </c>
      <c r="N27" s="39">
        <v>44393</v>
      </c>
      <c r="O27" s="38" t="s">
        <v>39</v>
      </c>
      <c r="P27" s="35"/>
      <c r="Q27" s="56"/>
      <c r="R27" s="56"/>
      <c r="S27" s="56"/>
      <c r="T27" s="56"/>
      <c r="U27" s="57"/>
      <c r="V27" s="57"/>
      <c r="W27" s="34"/>
      <c r="X27" s="58"/>
      <c r="Y27" s="58"/>
      <c r="Z27" s="57"/>
    </row>
    <row r="28" spans="1:26" ht="25.35" customHeight="1">
      <c r="A28" s="37">
        <v>14</v>
      </c>
      <c r="B28" s="61">
        <v>10</v>
      </c>
      <c r="C28" s="29" t="s">
        <v>283</v>
      </c>
      <c r="D28" s="43">
        <v>892.35</v>
      </c>
      <c r="E28" s="41">
        <v>2975.91</v>
      </c>
      <c r="F28" s="47">
        <f>(D28-E28)/E28</f>
        <v>-0.70014214139540509</v>
      </c>
      <c r="G28" s="43">
        <v>172</v>
      </c>
      <c r="H28" s="41">
        <v>10</v>
      </c>
      <c r="I28" s="41">
        <f>G28/H28</f>
        <v>17.2</v>
      </c>
      <c r="J28" s="41">
        <v>3</v>
      </c>
      <c r="K28" s="41">
        <v>4</v>
      </c>
      <c r="L28" s="43">
        <v>22704.69</v>
      </c>
      <c r="M28" s="43">
        <v>5021</v>
      </c>
      <c r="N28" s="39">
        <v>44442</v>
      </c>
      <c r="O28" s="38" t="s">
        <v>129</v>
      </c>
      <c r="P28" s="35"/>
      <c r="Q28" s="56"/>
      <c r="R28" s="56"/>
      <c r="S28" s="56"/>
      <c r="T28" s="56"/>
      <c r="U28" s="57"/>
      <c r="V28" s="57"/>
      <c r="W28" s="34"/>
      <c r="X28" s="58"/>
      <c r="Y28" s="58"/>
      <c r="Z28" s="57"/>
    </row>
    <row r="29" spans="1:26" ht="25.35" customHeight="1">
      <c r="A29" s="37">
        <v>15</v>
      </c>
      <c r="B29" s="61" t="s">
        <v>34</v>
      </c>
      <c r="C29" s="29" t="s">
        <v>344</v>
      </c>
      <c r="D29" s="43">
        <v>771.8</v>
      </c>
      <c r="E29" s="41" t="s">
        <v>36</v>
      </c>
      <c r="F29" s="41" t="s">
        <v>36</v>
      </c>
      <c r="G29" s="43">
        <v>107</v>
      </c>
      <c r="H29" s="41">
        <v>19</v>
      </c>
      <c r="I29" s="41">
        <f>G29/H29</f>
        <v>5.6315789473684212</v>
      </c>
      <c r="J29" s="41">
        <v>5</v>
      </c>
      <c r="K29" s="41">
        <v>1</v>
      </c>
      <c r="L29" s="43">
        <v>771.8</v>
      </c>
      <c r="M29" s="43">
        <v>107</v>
      </c>
      <c r="N29" s="39">
        <v>44463</v>
      </c>
      <c r="O29" s="38" t="s">
        <v>132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37">
        <v>12</v>
      </c>
      <c r="C30" s="29" t="s">
        <v>323</v>
      </c>
      <c r="D30" s="43">
        <v>747.6</v>
      </c>
      <c r="E30" s="41">
        <v>1816.6000000000001</v>
      </c>
      <c r="F30" s="47">
        <f t="shared" ref="F30:F35" si="1">(D30-E30)/E30</f>
        <v>-0.58846196190685895</v>
      </c>
      <c r="G30" s="43">
        <v>125</v>
      </c>
      <c r="H30" s="41" t="s">
        <v>36</v>
      </c>
      <c r="I30" s="41" t="s">
        <v>36</v>
      </c>
      <c r="J30" s="41">
        <v>4</v>
      </c>
      <c r="K30" s="41">
        <v>7</v>
      </c>
      <c r="L30" s="43">
        <v>41690.370000000003</v>
      </c>
      <c r="M30" s="43">
        <v>7577</v>
      </c>
      <c r="N30" s="39">
        <v>44421</v>
      </c>
      <c r="O30" s="38" t="s">
        <v>324</v>
      </c>
      <c r="P30" s="35"/>
      <c r="Q30" s="56"/>
      <c r="R30" s="56"/>
      <c r="S30" s="56"/>
      <c r="T30" s="56"/>
      <c r="U30" s="57"/>
      <c r="V30" s="57"/>
      <c r="W30" s="34"/>
      <c r="X30" s="58"/>
      <c r="Y30" s="58"/>
      <c r="Z30" s="57"/>
    </row>
    <row r="31" spans="1:26" ht="25.35" customHeight="1">
      <c r="A31" s="37">
        <v>17</v>
      </c>
      <c r="B31" s="37">
        <v>11</v>
      </c>
      <c r="C31" s="29" t="s">
        <v>345</v>
      </c>
      <c r="D31" s="43">
        <v>737.3</v>
      </c>
      <c r="E31" s="41">
        <v>2366.1999999999998</v>
      </c>
      <c r="F31" s="47">
        <f t="shared" si="1"/>
        <v>-0.68840334713887241</v>
      </c>
      <c r="G31" s="43">
        <v>110</v>
      </c>
      <c r="H31" s="41">
        <v>3</v>
      </c>
      <c r="I31" s="41">
        <f>G31/H31</f>
        <v>36.666666666666664</v>
      </c>
      <c r="J31" s="41">
        <v>2</v>
      </c>
      <c r="K31" s="41">
        <v>4</v>
      </c>
      <c r="L31" s="43">
        <v>15659.59</v>
      </c>
      <c r="M31" s="43">
        <v>2610</v>
      </c>
      <c r="N31" s="39">
        <v>44442</v>
      </c>
      <c r="O31" s="38" t="s">
        <v>48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37">
        <v>15</v>
      </c>
      <c r="C32" s="29" t="s">
        <v>313</v>
      </c>
      <c r="D32" s="43">
        <v>687.7</v>
      </c>
      <c r="E32" s="41">
        <v>1181.9999999999998</v>
      </c>
      <c r="F32" s="47">
        <f t="shared" si="1"/>
        <v>-0.41818950930626042</v>
      </c>
      <c r="G32" s="43">
        <v>100</v>
      </c>
      <c r="H32" s="41">
        <v>2</v>
      </c>
      <c r="I32" s="41">
        <f>G32/H32</f>
        <v>50</v>
      </c>
      <c r="J32" s="41">
        <v>1</v>
      </c>
      <c r="K32" s="41">
        <v>9</v>
      </c>
      <c r="L32" s="43">
        <v>178383.09</v>
      </c>
      <c r="M32" s="43">
        <v>28304</v>
      </c>
      <c r="N32" s="39">
        <v>44407</v>
      </c>
      <c r="O32" s="48" t="s">
        <v>314</v>
      </c>
      <c r="P32" s="35"/>
      <c r="Q32" s="56"/>
      <c r="R32" s="56"/>
      <c r="S32" s="56"/>
      <c r="T32" s="56"/>
      <c r="U32" s="57"/>
      <c r="V32" s="57"/>
      <c r="W32" s="34"/>
      <c r="X32" s="58"/>
      <c r="Y32" s="58"/>
      <c r="Z32" s="57"/>
    </row>
    <row r="33" spans="1:26" ht="25.35" customHeight="1">
      <c r="A33" s="37">
        <v>19</v>
      </c>
      <c r="B33" s="37">
        <v>18</v>
      </c>
      <c r="C33" s="29" t="s">
        <v>346</v>
      </c>
      <c r="D33" s="43">
        <v>351.3</v>
      </c>
      <c r="E33" s="41">
        <v>430.45</v>
      </c>
      <c r="F33" s="47">
        <f t="shared" si="1"/>
        <v>-0.18387733766988032</v>
      </c>
      <c r="G33" s="43">
        <v>51</v>
      </c>
      <c r="H33" s="41" t="s">
        <v>36</v>
      </c>
      <c r="I33" s="41" t="s">
        <v>36</v>
      </c>
      <c r="J33" s="41" t="s">
        <v>36</v>
      </c>
      <c r="K33" s="41">
        <v>2</v>
      </c>
      <c r="L33" s="43">
        <v>1426.1</v>
      </c>
      <c r="M33" s="43">
        <v>215</v>
      </c>
      <c r="N33" s="39">
        <v>44456</v>
      </c>
      <c r="O33" s="38" t="s">
        <v>347</v>
      </c>
      <c r="P33" s="35"/>
      <c r="Q33" s="56"/>
      <c r="R33" s="56"/>
      <c r="S33" s="56"/>
      <c r="T33" s="56"/>
      <c r="U33" s="57"/>
      <c r="V33" s="57"/>
      <c r="W33" s="34"/>
      <c r="X33" s="58"/>
      <c r="Y33" s="58"/>
      <c r="Z33" s="57"/>
    </row>
    <row r="34" spans="1:26" ht="25.35" customHeight="1">
      <c r="A34" s="37">
        <v>20</v>
      </c>
      <c r="B34" s="37">
        <v>19</v>
      </c>
      <c r="C34" s="29" t="s">
        <v>348</v>
      </c>
      <c r="D34" s="43">
        <v>309.58999999999997</v>
      </c>
      <c r="E34" s="41">
        <v>391.88</v>
      </c>
      <c r="F34" s="47">
        <f t="shared" si="1"/>
        <v>-0.2099877513524549</v>
      </c>
      <c r="G34" s="43">
        <v>57</v>
      </c>
      <c r="H34" s="41">
        <v>2</v>
      </c>
      <c r="I34" s="41">
        <f>G34/H34</f>
        <v>28.5</v>
      </c>
      <c r="J34" s="41">
        <v>1</v>
      </c>
      <c r="K34" s="41">
        <v>11</v>
      </c>
      <c r="L34" s="43">
        <v>158264.74</v>
      </c>
      <c r="M34" s="43">
        <v>32749</v>
      </c>
      <c r="N34" s="39">
        <v>44393</v>
      </c>
      <c r="O34" s="38" t="s">
        <v>45</v>
      </c>
      <c r="P34" s="35"/>
      <c r="Q34" s="56"/>
      <c r="R34" s="56"/>
      <c r="S34" s="56"/>
      <c r="T34" s="56"/>
      <c r="U34" s="57"/>
      <c r="V34" s="57"/>
      <c r="W34" s="34"/>
      <c r="X34" s="58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167297.40000000002</v>
      </c>
      <c r="E35" s="36">
        <f t="shared" ref="E35:G35" si="2">SUM(E23:E34)</f>
        <v>227771.48000000007</v>
      </c>
      <c r="F35" s="67">
        <f t="shared" si="1"/>
        <v>-0.26550330181812065</v>
      </c>
      <c r="G35" s="36">
        <f t="shared" si="2"/>
        <v>27592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20</v>
      </c>
      <c r="C37" s="42" t="s">
        <v>216</v>
      </c>
      <c r="D37" s="43">
        <v>278</v>
      </c>
      <c r="E37" s="43">
        <v>357</v>
      </c>
      <c r="F37" s="47">
        <f t="shared" ref="F37:F42" si="3">(D37-E37)/E37</f>
        <v>-0.22128851540616246</v>
      </c>
      <c r="G37" s="43">
        <v>51</v>
      </c>
      <c r="H37" s="41" t="s">
        <v>36</v>
      </c>
      <c r="I37" s="41" t="s">
        <v>36</v>
      </c>
      <c r="J37" s="41">
        <v>1</v>
      </c>
      <c r="K37" s="41">
        <v>18</v>
      </c>
      <c r="L37" s="43">
        <v>12821</v>
      </c>
      <c r="M37" s="43">
        <v>2282</v>
      </c>
      <c r="N37" s="39">
        <v>44330</v>
      </c>
      <c r="O37" s="38" t="s">
        <v>81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</row>
    <row r="38" spans="1:26" ht="25.35" customHeight="1">
      <c r="A38" s="37">
        <v>22</v>
      </c>
      <c r="B38" s="37">
        <v>16</v>
      </c>
      <c r="C38" s="29" t="s">
        <v>141</v>
      </c>
      <c r="D38" s="43">
        <v>115</v>
      </c>
      <c r="E38" s="41">
        <v>908</v>
      </c>
      <c r="F38" s="47">
        <f t="shared" si="3"/>
        <v>-0.87334801762114533</v>
      </c>
      <c r="G38" s="43">
        <v>20</v>
      </c>
      <c r="H38" s="41">
        <v>2</v>
      </c>
      <c r="I38" s="41">
        <f>G38/H38</f>
        <v>10</v>
      </c>
      <c r="J38" s="41">
        <v>2</v>
      </c>
      <c r="K38" s="41">
        <v>7</v>
      </c>
      <c r="L38" s="43">
        <v>10713.86</v>
      </c>
      <c r="M38" s="43">
        <v>2295</v>
      </c>
      <c r="N38" s="39">
        <v>44421</v>
      </c>
      <c r="O38" s="38" t="s">
        <v>68</v>
      </c>
      <c r="P38" s="35"/>
      <c r="Q38" s="56"/>
      <c r="R38" s="56"/>
      <c r="S38" s="56"/>
      <c r="T38" s="56"/>
      <c r="U38" s="57"/>
      <c r="V38" s="57"/>
      <c r="W38" s="34"/>
      <c r="X38" s="58"/>
      <c r="Y38" s="58"/>
      <c r="Z38" s="57"/>
    </row>
    <row r="39" spans="1:26" ht="25.35" customHeight="1">
      <c r="A39" s="37">
        <v>23</v>
      </c>
      <c r="B39" s="37">
        <v>24</v>
      </c>
      <c r="C39" s="29" t="s">
        <v>326</v>
      </c>
      <c r="D39" s="43">
        <v>110</v>
      </c>
      <c r="E39" s="41">
        <v>110</v>
      </c>
      <c r="F39" s="47">
        <f t="shared" si="3"/>
        <v>0</v>
      </c>
      <c r="G39" s="43">
        <v>20</v>
      </c>
      <c r="H39" s="41">
        <v>2</v>
      </c>
      <c r="I39" s="41">
        <f>G39/H39</f>
        <v>10</v>
      </c>
      <c r="J39" s="41">
        <v>1</v>
      </c>
      <c r="K39" s="41">
        <v>5</v>
      </c>
      <c r="L39" s="43">
        <v>12559.89</v>
      </c>
      <c r="M39" s="43">
        <v>2368</v>
      </c>
      <c r="N39" s="39">
        <v>44435</v>
      </c>
      <c r="O39" s="38" t="s">
        <v>68</v>
      </c>
      <c r="P39" s="35"/>
      <c r="Q39" s="56"/>
      <c r="R39" s="56"/>
      <c r="S39" s="56"/>
      <c r="T39" s="56"/>
      <c r="U39" s="57"/>
      <c r="V39" s="57"/>
      <c r="W39" s="34"/>
      <c r="X39" s="58"/>
      <c r="Y39" s="58"/>
      <c r="Z39" s="57"/>
    </row>
    <row r="40" spans="1:26" ht="25.35" customHeight="1">
      <c r="A40" s="37">
        <v>24</v>
      </c>
      <c r="B40" s="37">
        <v>17</v>
      </c>
      <c r="C40" s="29" t="s">
        <v>349</v>
      </c>
      <c r="D40" s="43">
        <v>100.7</v>
      </c>
      <c r="E40" s="41">
        <v>645.47</v>
      </c>
      <c r="F40" s="47">
        <f t="shared" si="3"/>
        <v>-0.84398965095201939</v>
      </c>
      <c r="G40" s="43">
        <v>26</v>
      </c>
      <c r="H40" s="41">
        <v>9</v>
      </c>
      <c r="I40" s="41">
        <f>G40/H40</f>
        <v>2.8888888888888888</v>
      </c>
      <c r="J40" s="41">
        <v>4</v>
      </c>
      <c r="K40" s="41">
        <v>3</v>
      </c>
      <c r="L40" s="43">
        <v>4070.44</v>
      </c>
      <c r="M40" s="43">
        <v>958</v>
      </c>
      <c r="N40" s="39">
        <v>44449</v>
      </c>
      <c r="O40" s="38" t="s">
        <v>48</v>
      </c>
      <c r="P40" s="35"/>
      <c r="Q40" s="56"/>
      <c r="R40" s="56"/>
      <c r="S40" s="56"/>
      <c r="T40" s="56"/>
      <c r="U40" s="57"/>
      <c r="V40" s="57"/>
      <c r="W40" s="34"/>
      <c r="X40" s="58"/>
      <c r="Y40" s="58"/>
      <c r="Z40" s="57"/>
    </row>
    <row r="41" spans="1:26" ht="25.35" customHeight="1">
      <c r="A41" s="37">
        <v>25</v>
      </c>
      <c r="B41" s="61">
        <v>22</v>
      </c>
      <c r="C41" s="49" t="s">
        <v>327</v>
      </c>
      <c r="D41" s="43">
        <v>35</v>
      </c>
      <c r="E41" s="41">
        <v>167</v>
      </c>
      <c r="F41" s="47">
        <f t="shared" si="3"/>
        <v>-0.79041916167664672</v>
      </c>
      <c r="G41" s="43">
        <v>9</v>
      </c>
      <c r="H41" s="41" t="s">
        <v>36</v>
      </c>
      <c r="I41" s="41" t="s">
        <v>36</v>
      </c>
      <c r="J41" s="41">
        <v>1</v>
      </c>
      <c r="K41" s="41">
        <v>7</v>
      </c>
      <c r="L41" s="43">
        <v>3804</v>
      </c>
      <c r="M41" s="43">
        <v>677</v>
      </c>
      <c r="N41" s="39">
        <v>44414</v>
      </c>
      <c r="O41" s="38" t="s">
        <v>204</v>
      </c>
      <c r="P41" s="35"/>
      <c r="R41" s="40"/>
      <c r="T41" s="35"/>
      <c r="U41" s="34"/>
      <c r="V41" s="34"/>
      <c r="W41" s="35"/>
      <c r="X41" s="34"/>
      <c r="Y41" s="34"/>
      <c r="Z41" s="34"/>
    </row>
    <row r="42" spans="1:26" ht="25.35" customHeight="1">
      <c r="A42" s="14"/>
      <c r="B42" s="14"/>
      <c r="C42" s="28" t="s">
        <v>276</v>
      </c>
      <c r="D42" s="36">
        <f>SUM(D35:D41)</f>
        <v>167936.10000000003</v>
      </c>
      <c r="E42" s="36">
        <f t="shared" ref="E42:G42" si="4">SUM(E35:E41)</f>
        <v>229958.95000000007</v>
      </c>
      <c r="F42" s="67">
        <f t="shared" si="3"/>
        <v>-0.26971270307157003</v>
      </c>
      <c r="G42" s="36">
        <f t="shared" si="4"/>
        <v>27718</v>
      </c>
      <c r="H42" s="36"/>
      <c r="I42" s="16"/>
      <c r="J42" s="15"/>
      <c r="K42" s="17"/>
      <c r="L42" s="18"/>
      <c r="M42" s="22"/>
      <c r="N42" s="19"/>
      <c r="O42" s="48"/>
    </row>
    <row r="43" spans="1:26" ht="23.1" customHeight="1"/>
    <row r="44" spans="1:26" ht="17.25" customHeight="1"/>
    <row r="45" spans="1:26" ht="16.5" customHeight="1"/>
    <row r="58" spans="16:18">
      <c r="R58" s="35"/>
    </row>
    <row r="61" spans="16:18">
      <c r="P61" s="35"/>
    </row>
    <row r="65" ht="12" customHeight="1"/>
  </sheetData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0E07-8632-414A-9C6B-FC62ED32FE3F}">
  <dimension ref="A1:Z66"/>
  <sheetViews>
    <sheetView topLeftCell="A25" zoomScale="60" zoomScaleNormal="60" workbookViewId="0">
      <selection activeCell="A39" sqref="A39:XFD3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3.6640625" style="33" customWidth="1"/>
    <col min="25" max="25" width="14.8867187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350</v>
      </c>
      <c r="F1" s="2"/>
      <c r="G1" s="2"/>
      <c r="H1" s="2"/>
      <c r="I1" s="2"/>
    </row>
    <row r="2" spans="1:26" ht="19.5" customHeight="1">
      <c r="E2" s="2" t="s">
        <v>351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342</v>
      </c>
      <c r="E6" s="4" t="s">
        <v>352</v>
      </c>
      <c r="F6" s="129"/>
      <c r="G6" s="4" t="s">
        <v>352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6">
      <c r="A10" s="132"/>
      <c r="B10" s="132"/>
      <c r="C10" s="129"/>
      <c r="D10" s="79" t="s">
        <v>343</v>
      </c>
      <c r="E10" s="79" t="s">
        <v>353</v>
      </c>
      <c r="F10" s="129"/>
      <c r="G10" s="79" t="s">
        <v>353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8"/>
      <c r="Z12" s="57"/>
    </row>
    <row r="13" spans="1:26" ht="25.35" customHeight="1">
      <c r="A13" s="37">
        <v>1</v>
      </c>
      <c r="B13" s="37" t="s">
        <v>34</v>
      </c>
      <c r="C13" s="29" t="s">
        <v>213</v>
      </c>
      <c r="D13" s="43">
        <v>96210.94</v>
      </c>
      <c r="E13" s="41" t="s">
        <v>36</v>
      </c>
      <c r="F13" s="41" t="s">
        <v>36</v>
      </c>
      <c r="G13" s="43">
        <v>13333</v>
      </c>
      <c r="H13" s="41">
        <v>144</v>
      </c>
      <c r="I13" s="41">
        <f>G13/H13</f>
        <v>92.590277777777771</v>
      </c>
      <c r="J13" s="41">
        <v>17</v>
      </c>
      <c r="K13" s="41">
        <v>1</v>
      </c>
      <c r="L13" s="43">
        <v>109873.88</v>
      </c>
      <c r="M13" s="43">
        <v>15219</v>
      </c>
      <c r="N13" s="39">
        <v>44456</v>
      </c>
      <c r="O13" s="38" t="s">
        <v>45</v>
      </c>
      <c r="P13" s="35"/>
      <c r="Q13" s="56"/>
      <c r="R13" s="56"/>
      <c r="S13" s="56"/>
      <c r="T13" s="56"/>
      <c r="U13" s="57"/>
      <c r="V13" s="57"/>
      <c r="W13" s="34"/>
      <c r="X13" s="58"/>
      <c r="Y13" s="58"/>
      <c r="Z13" s="57"/>
    </row>
    <row r="14" spans="1:26" ht="25.35" customHeight="1">
      <c r="A14" s="37">
        <v>2</v>
      </c>
      <c r="B14" s="37" t="s">
        <v>34</v>
      </c>
      <c r="C14" s="29" t="s">
        <v>265</v>
      </c>
      <c r="D14" s="43">
        <v>58122.559999999998</v>
      </c>
      <c r="E14" s="41" t="s">
        <v>36</v>
      </c>
      <c r="F14" s="41" t="s">
        <v>36</v>
      </c>
      <c r="G14" s="43">
        <v>11912</v>
      </c>
      <c r="H14" s="41">
        <v>154</v>
      </c>
      <c r="I14" s="41">
        <f>G14/H14</f>
        <v>77.350649350649348</v>
      </c>
      <c r="J14" s="41">
        <v>20</v>
      </c>
      <c r="K14" s="41">
        <v>1</v>
      </c>
      <c r="L14" s="43">
        <v>59270</v>
      </c>
      <c r="M14" s="43">
        <v>12140</v>
      </c>
      <c r="N14" s="39">
        <v>44456</v>
      </c>
      <c r="O14" s="48" t="s">
        <v>43</v>
      </c>
      <c r="P14" s="35"/>
      <c r="Q14" s="56"/>
      <c r="R14" s="56"/>
      <c r="S14" s="56"/>
      <c r="T14" s="56"/>
      <c r="U14" s="57"/>
      <c r="V14" s="57"/>
      <c r="W14" s="34"/>
      <c r="X14" s="58"/>
      <c r="Y14" s="58"/>
      <c r="Z14" s="57"/>
    </row>
    <row r="15" spans="1:26" ht="25.35" customHeight="1">
      <c r="A15" s="37">
        <v>3</v>
      </c>
      <c r="B15" s="37" t="s">
        <v>34</v>
      </c>
      <c r="C15" s="29" t="s">
        <v>173</v>
      </c>
      <c r="D15" s="43">
        <v>16918.53</v>
      </c>
      <c r="E15" s="41" t="s">
        <v>36</v>
      </c>
      <c r="F15" s="41" t="s">
        <v>36</v>
      </c>
      <c r="G15" s="43">
        <v>2872</v>
      </c>
      <c r="H15" s="41">
        <v>97</v>
      </c>
      <c r="I15" s="41">
        <f>G15/H15</f>
        <v>29.608247422680414</v>
      </c>
      <c r="J15" s="41">
        <v>14</v>
      </c>
      <c r="K15" s="41">
        <v>1</v>
      </c>
      <c r="L15" s="43">
        <v>16918.53</v>
      </c>
      <c r="M15" s="43">
        <v>2872</v>
      </c>
      <c r="N15" s="39">
        <v>44456</v>
      </c>
      <c r="O15" s="38" t="s">
        <v>57</v>
      </c>
      <c r="P15" s="35"/>
      <c r="Q15" s="56"/>
      <c r="R15" s="56"/>
      <c r="S15" s="56"/>
      <c r="T15" s="56"/>
      <c r="U15" s="57"/>
      <c r="V15" s="57"/>
      <c r="W15" s="34"/>
      <c r="X15" s="58"/>
      <c r="Y15" s="58"/>
      <c r="Z15" s="57"/>
    </row>
    <row r="16" spans="1:26" ht="25.35" customHeight="1">
      <c r="A16" s="37">
        <v>4</v>
      </c>
      <c r="B16" s="37">
        <v>1</v>
      </c>
      <c r="C16" s="29" t="s">
        <v>321</v>
      </c>
      <c r="D16" s="43">
        <v>15940</v>
      </c>
      <c r="E16" s="41">
        <v>18862</v>
      </c>
      <c r="F16" s="47">
        <f t="shared" ref="F16:F23" si="0">(D16-E16)/E16</f>
        <v>-0.15491464319796416</v>
      </c>
      <c r="G16" s="43">
        <v>2527</v>
      </c>
      <c r="H16" s="41" t="s">
        <v>36</v>
      </c>
      <c r="I16" s="41" t="s">
        <v>36</v>
      </c>
      <c r="J16" s="41">
        <v>15</v>
      </c>
      <c r="K16" s="41">
        <v>2</v>
      </c>
      <c r="L16" s="43">
        <v>56943</v>
      </c>
      <c r="M16" s="43">
        <v>9138</v>
      </c>
      <c r="N16" s="39">
        <v>44449</v>
      </c>
      <c r="O16" s="38" t="s">
        <v>65</v>
      </c>
      <c r="P16" s="35"/>
      <c r="Q16" s="56"/>
      <c r="R16" s="56"/>
      <c r="S16" s="56"/>
      <c r="T16" s="56"/>
      <c r="U16" s="57"/>
      <c r="V16" s="57"/>
      <c r="W16" s="34"/>
      <c r="X16" s="58"/>
      <c r="Y16" s="58"/>
      <c r="Z16" s="57"/>
    </row>
    <row r="17" spans="1:26" ht="25.35" customHeight="1">
      <c r="A17" s="37">
        <v>5</v>
      </c>
      <c r="B17" s="37">
        <v>2</v>
      </c>
      <c r="C17" s="29" t="s">
        <v>325</v>
      </c>
      <c r="D17" s="43">
        <v>10018.17</v>
      </c>
      <c r="E17" s="41">
        <v>16278.83</v>
      </c>
      <c r="F17" s="47">
        <f t="shared" si="0"/>
        <v>-0.38458906444750635</v>
      </c>
      <c r="G17" s="43">
        <v>1589</v>
      </c>
      <c r="H17" s="41">
        <v>61</v>
      </c>
      <c r="I17" s="41">
        <f t="shared" ref="I17:I22" si="1">G17/H17</f>
        <v>26.049180327868854</v>
      </c>
      <c r="J17" s="41">
        <v>9</v>
      </c>
      <c r="K17" s="41">
        <v>3</v>
      </c>
      <c r="L17" s="43">
        <v>70281</v>
      </c>
      <c r="M17" s="43">
        <v>10852</v>
      </c>
      <c r="N17" s="39">
        <v>44442</v>
      </c>
      <c r="O17" s="38" t="s">
        <v>41</v>
      </c>
      <c r="P17" s="35"/>
      <c r="Q17" s="56"/>
      <c r="R17" s="56"/>
      <c r="S17" s="56"/>
      <c r="T17" s="56"/>
      <c r="U17" s="57"/>
      <c r="V17" s="57"/>
      <c r="W17" s="34"/>
      <c r="X17" s="58"/>
      <c r="Y17" s="58"/>
      <c r="Z17" s="57"/>
    </row>
    <row r="18" spans="1:26" ht="25.35" customHeight="1">
      <c r="A18" s="37">
        <v>6</v>
      </c>
      <c r="B18" s="37">
        <v>3</v>
      </c>
      <c r="C18" s="29" t="s">
        <v>306</v>
      </c>
      <c r="D18" s="43">
        <v>9958.41</v>
      </c>
      <c r="E18" s="41">
        <v>8781.44</v>
      </c>
      <c r="F18" s="47">
        <f t="shared" si="0"/>
        <v>0.13402927082574148</v>
      </c>
      <c r="G18" s="43">
        <v>2002</v>
      </c>
      <c r="H18" s="41">
        <v>74</v>
      </c>
      <c r="I18" s="41">
        <f t="shared" si="1"/>
        <v>27.054054054054053</v>
      </c>
      <c r="J18" s="41">
        <v>10</v>
      </c>
      <c r="K18" s="41">
        <v>5</v>
      </c>
      <c r="L18" s="43">
        <v>146472</v>
      </c>
      <c r="M18" s="43">
        <v>31772</v>
      </c>
      <c r="N18" s="39">
        <v>44428</v>
      </c>
      <c r="O18" s="38" t="s">
        <v>37</v>
      </c>
      <c r="P18" s="35"/>
      <c r="Q18" s="56"/>
      <c r="R18" s="56"/>
      <c r="S18" s="56"/>
      <c r="T18" s="56"/>
      <c r="U18" s="57"/>
      <c r="V18" s="57"/>
      <c r="W18" s="34"/>
      <c r="X18" s="58"/>
      <c r="Y18" s="58"/>
      <c r="Z18" s="57"/>
    </row>
    <row r="19" spans="1:26" ht="25.35" customHeight="1">
      <c r="A19" s="37">
        <v>7</v>
      </c>
      <c r="B19" s="37">
        <v>4</v>
      </c>
      <c r="C19" s="29" t="s">
        <v>312</v>
      </c>
      <c r="D19" s="43">
        <v>9057.9599999999991</v>
      </c>
      <c r="E19" s="41">
        <v>6886.66</v>
      </c>
      <c r="F19" s="47">
        <f t="shared" si="0"/>
        <v>0.3152907214818213</v>
      </c>
      <c r="G19" s="43">
        <v>1388</v>
      </c>
      <c r="H19" s="41">
        <v>42</v>
      </c>
      <c r="I19" s="41">
        <f t="shared" si="1"/>
        <v>33.047619047619051</v>
      </c>
      <c r="J19" s="41">
        <v>7</v>
      </c>
      <c r="K19" s="41">
        <v>6</v>
      </c>
      <c r="L19" s="43">
        <v>139657</v>
      </c>
      <c r="M19" s="43">
        <v>22654</v>
      </c>
      <c r="N19" s="39">
        <v>44421</v>
      </c>
      <c r="O19" s="48" t="s">
        <v>41</v>
      </c>
      <c r="P19" s="35"/>
      <c r="Q19" s="56"/>
      <c r="R19" s="56"/>
      <c r="S19" s="56"/>
      <c r="T19" s="56"/>
      <c r="U19" s="57"/>
      <c r="V19" s="57"/>
      <c r="W19" s="34"/>
      <c r="X19" s="58"/>
      <c r="Y19" s="58"/>
      <c r="Z19" s="57"/>
    </row>
    <row r="20" spans="1:26" ht="25.35" customHeight="1">
      <c r="A20" s="37">
        <v>8</v>
      </c>
      <c r="B20" s="37">
        <v>5</v>
      </c>
      <c r="C20" s="29" t="s">
        <v>320</v>
      </c>
      <c r="D20" s="43">
        <v>5349</v>
      </c>
      <c r="E20" s="41">
        <v>5629</v>
      </c>
      <c r="F20" s="47">
        <f t="shared" si="0"/>
        <v>-4.9742405400604012E-2</v>
      </c>
      <c r="G20" s="43">
        <v>783</v>
      </c>
      <c r="H20" s="41">
        <v>19</v>
      </c>
      <c r="I20" s="41">
        <f t="shared" si="1"/>
        <v>41.210526315789473</v>
      </c>
      <c r="J20" s="41">
        <v>7</v>
      </c>
      <c r="K20" s="41">
        <v>3</v>
      </c>
      <c r="L20" s="43">
        <v>31520.720000000001</v>
      </c>
      <c r="M20" s="43">
        <v>4923</v>
      </c>
      <c r="N20" s="39">
        <v>44442</v>
      </c>
      <c r="O20" s="38" t="s">
        <v>45</v>
      </c>
      <c r="P20" s="35"/>
      <c r="Q20" s="56"/>
      <c r="R20" s="56"/>
      <c r="S20" s="56"/>
      <c r="T20" s="56"/>
      <c r="U20" s="57"/>
      <c r="V20" s="57"/>
      <c r="W20" s="34"/>
      <c r="X20" s="58"/>
      <c r="Y20" s="58"/>
      <c r="Z20" s="57"/>
    </row>
    <row r="21" spans="1:26" ht="25.35" customHeight="1">
      <c r="A21" s="37">
        <v>9</v>
      </c>
      <c r="B21" s="37">
        <v>7</v>
      </c>
      <c r="C21" s="29" t="s">
        <v>307</v>
      </c>
      <c r="D21" s="43">
        <v>4623.04</v>
      </c>
      <c r="E21" s="41">
        <v>3951.26</v>
      </c>
      <c r="F21" s="47">
        <f t="shared" si="0"/>
        <v>0.17001665291577869</v>
      </c>
      <c r="G21" s="43">
        <v>888</v>
      </c>
      <c r="H21" s="41">
        <v>25</v>
      </c>
      <c r="I21" s="41">
        <f t="shared" si="1"/>
        <v>35.520000000000003</v>
      </c>
      <c r="J21" s="41">
        <v>6</v>
      </c>
      <c r="K21" s="41">
        <v>9</v>
      </c>
      <c r="L21" s="43">
        <v>221137</v>
      </c>
      <c r="M21" s="43">
        <v>47817</v>
      </c>
      <c r="N21" s="39">
        <v>44400</v>
      </c>
      <c r="O21" s="38" t="s">
        <v>41</v>
      </c>
      <c r="P21" s="35"/>
      <c r="Q21" s="56"/>
      <c r="R21" s="56"/>
      <c r="S21" s="56"/>
      <c r="T21" s="56"/>
      <c r="U21" s="57"/>
      <c r="V21" s="57"/>
      <c r="W21" s="34"/>
      <c r="X21" s="58"/>
      <c r="Y21" s="58"/>
      <c r="Z21" s="57"/>
    </row>
    <row r="22" spans="1:26" ht="25.35" customHeight="1">
      <c r="A22" s="37">
        <v>10</v>
      </c>
      <c r="B22" s="37">
        <v>6</v>
      </c>
      <c r="C22" s="29" t="s">
        <v>283</v>
      </c>
      <c r="D22" s="43">
        <v>2975.91</v>
      </c>
      <c r="E22" s="41">
        <v>4138.07</v>
      </c>
      <c r="F22" s="47">
        <f t="shared" si="0"/>
        <v>-0.28084590159180484</v>
      </c>
      <c r="G22" s="43">
        <v>606</v>
      </c>
      <c r="H22" s="41">
        <v>43</v>
      </c>
      <c r="I22" s="41">
        <f t="shared" si="1"/>
        <v>14.093023255813954</v>
      </c>
      <c r="J22" s="41">
        <v>5</v>
      </c>
      <c r="K22" s="41">
        <v>3</v>
      </c>
      <c r="L22" s="43">
        <v>21122.05</v>
      </c>
      <c r="M22" s="43">
        <v>4684</v>
      </c>
      <c r="N22" s="39">
        <v>44442</v>
      </c>
      <c r="O22" s="38" t="s">
        <v>129</v>
      </c>
      <c r="P22" s="35"/>
      <c r="Q22" s="56"/>
      <c r="R22" s="56"/>
      <c r="S22" s="56"/>
      <c r="T22" s="56"/>
      <c r="U22" s="57"/>
      <c r="V22" s="57"/>
      <c r="W22" s="34"/>
      <c r="X22" s="58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229174.52000000002</v>
      </c>
      <c r="E23" s="36">
        <f t="shared" ref="E23:G23" si="2">SUM(E13:E22)</f>
        <v>64527.260000000009</v>
      </c>
      <c r="F23" s="67">
        <f t="shared" si="0"/>
        <v>2.5515923037798287</v>
      </c>
      <c r="G23" s="36">
        <f t="shared" si="2"/>
        <v>37900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1">
        <v>8</v>
      </c>
      <c r="C25" s="29" t="s">
        <v>345</v>
      </c>
      <c r="D25" s="43">
        <v>2366.1999999999998</v>
      </c>
      <c r="E25" s="41">
        <v>2318.81</v>
      </c>
      <c r="F25" s="47">
        <f t="shared" ref="F25:F35" si="3">(D25-E25)/E25</f>
        <v>2.0437207015667466E-2</v>
      </c>
      <c r="G25" s="43">
        <v>363</v>
      </c>
      <c r="H25" s="41">
        <v>13</v>
      </c>
      <c r="I25" s="41">
        <f>G25/H25</f>
        <v>27.923076923076923</v>
      </c>
      <c r="J25" s="41">
        <v>4</v>
      </c>
      <c r="K25" s="41">
        <v>3</v>
      </c>
      <c r="L25" s="43">
        <v>14191.1</v>
      </c>
      <c r="M25" s="43">
        <v>2363</v>
      </c>
      <c r="N25" s="39">
        <v>44442</v>
      </c>
      <c r="O25" s="38" t="s">
        <v>48</v>
      </c>
      <c r="P25" s="35"/>
      <c r="Q25" s="56"/>
      <c r="R25" s="56"/>
      <c r="S25" s="56"/>
      <c r="T25" s="56"/>
      <c r="U25" s="57"/>
      <c r="V25" s="57"/>
      <c r="W25" s="34"/>
      <c r="X25" s="58"/>
      <c r="Y25" s="58"/>
      <c r="Z25" s="57"/>
    </row>
    <row r="26" spans="1:26" ht="25.35" customHeight="1">
      <c r="A26" s="37">
        <v>12</v>
      </c>
      <c r="B26" s="37">
        <v>13</v>
      </c>
      <c r="C26" s="29" t="s">
        <v>323</v>
      </c>
      <c r="D26" s="43">
        <v>1816.6000000000001</v>
      </c>
      <c r="E26" s="41">
        <v>1237.69</v>
      </c>
      <c r="F26" s="47">
        <f t="shared" si="3"/>
        <v>0.46773424686310794</v>
      </c>
      <c r="G26" s="43">
        <v>282</v>
      </c>
      <c r="H26" s="41" t="s">
        <v>36</v>
      </c>
      <c r="I26" s="41" t="s">
        <v>36</v>
      </c>
      <c r="J26" s="41">
        <v>4</v>
      </c>
      <c r="K26" s="41">
        <v>6</v>
      </c>
      <c r="L26" s="43">
        <v>39974.44</v>
      </c>
      <c r="M26" s="43">
        <v>7259</v>
      </c>
      <c r="N26" s="39">
        <v>44421</v>
      </c>
      <c r="O26" s="38" t="s">
        <v>324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37">
        <v>12</v>
      </c>
      <c r="C27" s="29" t="s">
        <v>332</v>
      </c>
      <c r="D27" s="43">
        <v>1467.79</v>
      </c>
      <c r="E27" s="41">
        <v>1311.42</v>
      </c>
      <c r="F27" s="47">
        <f t="shared" si="3"/>
        <v>0.11923716277012694</v>
      </c>
      <c r="G27" s="43">
        <v>214</v>
      </c>
      <c r="H27" s="41">
        <v>3</v>
      </c>
      <c r="I27" s="41">
        <f>G27/H27</f>
        <v>71.333333333333329</v>
      </c>
      <c r="J27" s="41">
        <v>1</v>
      </c>
      <c r="K27" s="41">
        <v>10</v>
      </c>
      <c r="L27" s="43">
        <v>87051.66</v>
      </c>
      <c r="M27" s="43">
        <v>13983</v>
      </c>
      <c r="N27" s="39">
        <v>44393</v>
      </c>
      <c r="O27" s="38" t="s">
        <v>39</v>
      </c>
      <c r="P27" s="35"/>
      <c r="Q27" s="56"/>
      <c r="R27" s="56"/>
      <c r="S27" s="56"/>
      <c r="T27" s="56"/>
      <c r="U27" s="57"/>
      <c r="V27" s="57"/>
      <c r="W27" s="34"/>
      <c r="X27" s="58"/>
      <c r="Y27" s="58"/>
      <c r="Z27" s="57"/>
    </row>
    <row r="28" spans="1:26" ht="25.35" customHeight="1">
      <c r="A28" s="37">
        <v>14</v>
      </c>
      <c r="B28" s="37">
        <v>10</v>
      </c>
      <c r="C28" s="29" t="s">
        <v>354</v>
      </c>
      <c r="D28" s="43">
        <v>1221</v>
      </c>
      <c r="E28" s="41">
        <v>1520</v>
      </c>
      <c r="F28" s="47">
        <f t="shared" si="3"/>
        <v>-0.19671052631578947</v>
      </c>
      <c r="G28" s="43">
        <v>188</v>
      </c>
      <c r="H28" s="41" t="s">
        <v>36</v>
      </c>
      <c r="I28" s="41" t="s">
        <v>36</v>
      </c>
      <c r="J28" s="41">
        <v>2</v>
      </c>
      <c r="K28" s="41">
        <v>2</v>
      </c>
      <c r="L28" s="43">
        <v>3833</v>
      </c>
      <c r="M28" s="43">
        <v>636</v>
      </c>
      <c r="N28" s="39">
        <v>44449</v>
      </c>
      <c r="O28" s="38" t="s">
        <v>65</v>
      </c>
      <c r="P28" s="35"/>
      <c r="Q28" s="56"/>
      <c r="R28" s="56"/>
      <c r="S28" s="56"/>
      <c r="T28" s="56"/>
      <c r="U28" s="57"/>
      <c r="V28" s="57"/>
      <c r="W28" s="34"/>
      <c r="X28" s="58"/>
      <c r="Y28" s="58"/>
      <c r="Z28" s="57"/>
    </row>
    <row r="29" spans="1:26" ht="25.35" customHeight="1">
      <c r="A29" s="37">
        <v>15</v>
      </c>
      <c r="B29" s="37">
        <v>18</v>
      </c>
      <c r="C29" s="29" t="s">
        <v>313</v>
      </c>
      <c r="D29" s="43">
        <v>1181.9999999999998</v>
      </c>
      <c r="E29" s="41">
        <v>841.75</v>
      </c>
      <c r="F29" s="47">
        <f t="shared" si="3"/>
        <v>0.40421740421740393</v>
      </c>
      <c r="G29" s="43">
        <v>186</v>
      </c>
      <c r="H29" s="41">
        <v>6</v>
      </c>
      <c r="I29" s="41">
        <f>G29/H29</f>
        <v>31</v>
      </c>
      <c r="J29" s="41">
        <v>44</v>
      </c>
      <c r="K29" s="41">
        <v>8</v>
      </c>
      <c r="L29" s="43">
        <v>177825.28999999998</v>
      </c>
      <c r="M29" s="43">
        <v>28217</v>
      </c>
      <c r="N29" s="39">
        <v>44407</v>
      </c>
      <c r="O29" s="48" t="s">
        <v>314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37">
        <v>14</v>
      </c>
      <c r="C30" s="29" t="s">
        <v>141</v>
      </c>
      <c r="D30" s="43">
        <v>908</v>
      </c>
      <c r="E30" s="41">
        <v>851</v>
      </c>
      <c r="F30" s="47">
        <f t="shared" si="3"/>
        <v>6.6980023501762631E-2</v>
      </c>
      <c r="G30" s="43">
        <v>206</v>
      </c>
      <c r="H30" s="41">
        <v>4</v>
      </c>
      <c r="I30" s="41">
        <f>G30/H30</f>
        <v>51.5</v>
      </c>
      <c r="J30" s="41">
        <v>2</v>
      </c>
      <c r="K30" s="41">
        <v>6</v>
      </c>
      <c r="L30" s="43">
        <v>10218.76</v>
      </c>
      <c r="M30" s="43">
        <v>2194</v>
      </c>
      <c r="N30" s="39">
        <v>44421</v>
      </c>
      <c r="O30" s="38" t="s">
        <v>68</v>
      </c>
      <c r="P30" s="35"/>
      <c r="Q30" s="56"/>
      <c r="R30" s="56"/>
      <c r="S30" s="56"/>
      <c r="T30" s="56"/>
      <c r="U30" s="57"/>
      <c r="V30" s="57"/>
      <c r="W30" s="34"/>
      <c r="X30" s="58"/>
      <c r="Y30" s="58"/>
      <c r="Z30" s="57"/>
    </row>
    <row r="31" spans="1:26" ht="25.35" customHeight="1">
      <c r="A31" s="37">
        <v>17</v>
      </c>
      <c r="B31" s="37">
        <v>9</v>
      </c>
      <c r="C31" s="29" t="s">
        <v>349</v>
      </c>
      <c r="D31" s="43">
        <v>645.47</v>
      </c>
      <c r="E31" s="41">
        <v>2217.5500000000002</v>
      </c>
      <c r="F31" s="47">
        <f t="shared" si="3"/>
        <v>-0.70892651800410367</v>
      </c>
      <c r="G31" s="43">
        <v>153</v>
      </c>
      <c r="H31" s="41">
        <v>23</v>
      </c>
      <c r="I31" s="41">
        <f>G31/H31</f>
        <v>6.6521739130434785</v>
      </c>
      <c r="J31" s="41">
        <v>10</v>
      </c>
      <c r="K31" s="41">
        <v>2</v>
      </c>
      <c r="L31" s="43">
        <v>3837.54</v>
      </c>
      <c r="M31" s="43">
        <v>897</v>
      </c>
      <c r="N31" s="39">
        <v>44449</v>
      </c>
      <c r="O31" s="38" t="s">
        <v>48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37" t="s">
        <v>34</v>
      </c>
      <c r="C32" s="29" t="s">
        <v>346</v>
      </c>
      <c r="D32" s="43">
        <v>430.45</v>
      </c>
      <c r="E32" s="41" t="s">
        <v>36</v>
      </c>
      <c r="F32" s="41" t="s">
        <v>36</v>
      </c>
      <c r="G32" s="43">
        <v>67</v>
      </c>
      <c r="H32" s="41" t="s">
        <v>36</v>
      </c>
      <c r="I32" s="41" t="s">
        <v>36</v>
      </c>
      <c r="J32" s="41" t="s">
        <v>36</v>
      </c>
      <c r="K32" s="41">
        <v>1</v>
      </c>
      <c r="L32" s="43">
        <v>430.45</v>
      </c>
      <c r="M32" s="43">
        <v>67</v>
      </c>
      <c r="N32" s="39">
        <v>44456</v>
      </c>
      <c r="O32" s="38" t="s">
        <v>347</v>
      </c>
      <c r="P32" s="35"/>
      <c r="Q32" s="56"/>
      <c r="R32" s="56"/>
      <c r="S32" s="56"/>
      <c r="T32" s="56"/>
      <c r="U32" s="57"/>
      <c r="V32" s="57"/>
      <c r="W32" s="34"/>
      <c r="X32" s="58"/>
      <c r="Y32" s="58"/>
      <c r="Z32" s="57"/>
    </row>
    <row r="33" spans="1:26" ht="25.35" customHeight="1">
      <c r="A33" s="37">
        <v>19</v>
      </c>
      <c r="B33" s="37">
        <v>17</v>
      </c>
      <c r="C33" s="29" t="s">
        <v>348</v>
      </c>
      <c r="D33" s="43">
        <v>391.88</v>
      </c>
      <c r="E33" s="41">
        <v>525.97</v>
      </c>
      <c r="F33" s="47">
        <f t="shared" si="3"/>
        <v>-0.25493849459094631</v>
      </c>
      <c r="G33" s="43">
        <v>74</v>
      </c>
      <c r="H33" s="41">
        <v>2</v>
      </c>
      <c r="I33" s="41">
        <f>G33/H33</f>
        <v>37</v>
      </c>
      <c r="J33" s="41">
        <v>1</v>
      </c>
      <c r="K33" s="41">
        <v>10</v>
      </c>
      <c r="L33" s="43">
        <v>157947.15</v>
      </c>
      <c r="M33" s="43">
        <v>32690</v>
      </c>
      <c r="N33" s="39">
        <v>44393</v>
      </c>
      <c r="O33" s="38" t="s">
        <v>45</v>
      </c>
      <c r="P33" s="35"/>
      <c r="Q33" s="56"/>
      <c r="R33" s="56"/>
      <c r="S33" s="56"/>
      <c r="T33" s="56"/>
      <c r="U33" s="57"/>
      <c r="V33" s="57"/>
      <c r="W33" s="34"/>
      <c r="X33" s="58"/>
      <c r="Y33" s="58"/>
      <c r="Z33" s="57"/>
    </row>
    <row r="34" spans="1:26" ht="25.35" customHeight="1">
      <c r="A34" s="37">
        <v>20</v>
      </c>
      <c r="B34" s="37">
        <v>20</v>
      </c>
      <c r="C34" s="42" t="s">
        <v>216</v>
      </c>
      <c r="D34" s="43">
        <v>357</v>
      </c>
      <c r="E34" s="43">
        <v>258</v>
      </c>
      <c r="F34" s="47">
        <f t="shared" si="3"/>
        <v>0.38372093023255816</v>
      </c>
      <c r="G34" s="43">
        <v>60</v>
      </c>
      <c r="H34" s="41" t="s">
        <v>36</v>
      </c>
      <c r="I34" s="41" t="s">
        <v>36</v>
      </c>
      <c r="J34" s="41">
        <v>1</v>
      </c>
      <c r="K34" s="41">
        <v>17</v>
      </c>
      <c r="L34" s="43">
        <f>12011.83+D34</f>
        <v>12368.83</v>
      </c>
      <c r="M34" s="43">
        <f>2142+G34</f>
        <v>2202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7"/>
      <c r="V34" s="57"/>
      <c r="W34" s="34"/>
      <c r="X34" s="58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239960.91000000006</v>
      </c>
      <c r="E35" s="36">
        <f t="shared" ref="E35:G35" si="4">SUM(E23:E34)</f>
        <v>75609.450000000012</v>
      </c>
      <c r="F35" s="67">
        <f t="shared" si="3"/>
        <v>2.1736893999361193</v>
      </c>
      <c r="G35" s="36">
        <f t="shared" si="4"/>
        <v>39693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19</v>
      </c>
      <c r="C37" s="29" t="s">
        <v>355</v>
      </c>
      <c r="D37" s="43">
        <v>168</v>
      </c>
      <c r="E37" s="41">
        <v>314.89999999999998</v>
      </c>
      <c r="F37" s="47">
        <f>(D37-E37)/E37</f>
        <v>-0.46649730073039058</v>
      </c>
      <c r="G37" s="43">
        <v>35</v>
      </c>
      <c r="H37" s="41">
        <v>2</v>
      </c>
      <c r="I37" s="41">
        <f>G37/H37</f>
        <v>17.5</v>
      </c>
      <c r="J37" s="41">
        <v>2</v>
      </c>
      <c r="K37" s="41">
        <v>4</v>
      </c>
      <c r="L37" s="43">
        <v>8823</v>
      </c>
      <c r="M37" s="43">
        <v>1690</v>
      </c>
      <c r="N37" s="39">
        <v>44435</v>
      </c>
      <c r="O37" s="38" t="s">
        <v>50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</row>
    <row r="38" spans="1:26" ht="25.35" customHeight="1">
      <c r="A38" s="37">
        <v>22</v>
      </c>
      <c r="B38" s="37">
        <v>27</v>
      </c>
      <c r="C38" s="29" t="s">
        <v>327</v>
      </c>
      <c r="D38" s="43">
        <v>167</v>
      </c>
      <c r="E38" s="41">
        <v>33</v>
      </c>
      <c r="F38" s="47">
        <f t="shared" ref="F38:F43" si="5">(D38-E38)/E38</f>
        <v>4.0606060606060606</v>
      </c>
      <c r="G38" s="43">
        <v>25</v>
      </c>
      <c r="H38" s="41" t="s">
        <v>36</v>
      </c>
      <c r="I38" s="41" t="s">
        <v>36</v>
      </c>
      <c r="J38" s="41">
        <v>1</v>
      </c>
      <c r="K38" s="41">
        <v>7</v>
      </c>
      <c r="L38" s="43">
        <v>3719.73</v>
      </c>
      <c r="M38" s="43">
        <v>661</v>
      </c>
      <c r="N38" s="39">
        <v>44414</v>
      </c>
      <c r="O38" s="38" t="s">
        <v>204</v>
      </c>
      <c r="P38" s="35"/>
      <c r="Q38" s="56"/>
      <c r="R38" s="56"/>
      <c r="S38" s="56"/>
      <c r="T38" s="56"/>
      <c r="U38" s="57"/>
      <c r="V38" s="57"/>
      <c r="W38" s="34"/>
      <c r="X38" s="58"/>
      <c r="Y38" s="58"/>
      <c r="Z38" s="57"/>
    </row>
    <row r="39" spans="1:26" ht="25.35" customHeight="1">
      <c r="A39" s="37">
        <v>23</v>
      </c>
      <c r="B39" s="66">
        <v>26</v>
      </c>
      <c r="C39" s="52" t="s">
        <v>110</v>
      </c>
      <c r="D39" s="43">
        <v>128</v>
      </c>
      <c r="E39" s="41">
        <v>42</v>
      </c>
      <c r="F39" s="47">
        <f t="shared" si="5"/>
        <v>2.0476190476190474</v>
      </c>
      <c r="G39" s="43">
        <v>24</v>
      </c>
      <c r="H39" s="41">
        <v>1</v>
      </c>
      <c r="I39" s="41">
        <f>G39/H39</f>
        <v>24</v>
      </c>
      <c r="J39" s="41">
        <v>1</v>
      </c>
      <c r="K39" s="41" t="s">
        <v>36</v>
      </c>
      <c r="L39" s="43">
        <v>24044</v>
      </c>
      <c r="M39" s="43">
        <v>4252</v>
      </c>
      <c r="N39" s="39">
        <v>44323</v>
      </c>
      <c r="O39" s="38" t="s">
        <v>41</v>
      </c>
      <c r="P39" s="35"/>
      <c r="Q39" s="56"/>
      <c r="R39" s="56"/>
      <c r="S39" s="56"/>
      <c r="T39" s="56"/>
      <c r="U39" s="57"/>
      <c r="V39" s="57"/>
      <c r="W39" s="34"/>
      <c r="X39" s="58"/>
      <c r="Y39" s="58"/>
      <c r="Z39" s="57"/>
    </row>
    <row r="40" spans="1:26" ht="25.35" customHeight="1">
      <c r="A40" s="37">
        <v>24</v>
      </c>
      <c r="B40" s="61">
        <v>15</v>
      </c>
      <c r="C40" s="49" t="s">
        <v>326</v>
      </c>
      <c r="D40" s="43">
        <v>110</v>
      </c>
      <c r="E40" s="41">
        <v>585.9</v>
      </c>
      <c r="F40" s="47">
        <f t="shared" si="5"/>
        <v>-0.81225465096432836</v>
      </c>
      <c r="G40" s="43">
        <v>22</v>
      </c>
      <c r="H40" s="41">
        <v>1</v>
      </c>
      <c r="I40" s="41">
        <f>G40/H40</f>
        <v>22</v>
      </c>
      <c r="J40" s="41">
        <v>1</v>
      </c>
      <c r="K40" s="41">
        <v>4</v>
      </c>
      <c r="L40" s="43">
        <v>12335.24</v>
      </c>
      <c r="M40" s="43">
        <v>2326</v>
      </c>
      <c r="N40" s="39">
        <v>44435</v>
      </c>
      <c r="O40" s="38" t="s">
        <v>68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37">
        <v>25</v>
      </c>
      <c r="B41" s="37">
        <v>11</v>
      </c>
      <c r="C41" s="29" t="s">
        <v>356</v>
      </c>
      <c r="D41" s="43">
        <v>46.6</v>
      </c>
      <c r="E41" s="41">
        <v>1427.4</v>
      </c>
      <c r="F41" s="47">
        <f t="shared" si="5"/>
        <v>-0.96735322964831172</v>
      </c>
      <c r="G41" s="43">
        <v>12</v>
      </c>
      <c r="H41" s="41">
        <v>4</v>
      </c>
      <c r="I41" s="41">
        <f>G41/H41</f>
        <v>3</v>
      </c>
      <c r="J41" s="41">
        <v>3</v>
      </c>
      <c r="K41" s="41">
        <v>2</v>
      </c>
      <c r="L41" s="43">
        <v>2713</v>
      </c>
      <c r="M41" s="43">
        <v>468</v>
      </c>
      <c r="N41" s="39">
        <v>44449</v>
      </c>
      <c r="O41" s="38" t="s">
        <v>50</v>
      </c>
      <c r="P41" s="35"/>
      <c r="Q41" s="56"/>
      <c r="R41" s="56"/>
      <c r="S41" s="56"/>
      <c r="T41" s="56"/>
      <c r="U41" s="57"/>
      <c r="V41" s="57"/>
      <c r="W41" s="34"/>
      <c r="X41" s="58"/>
      <c r="Y41" s="58"/>
      <c r="Z41" s="57"/>
    </row>
    <row r="42" spans="1:26" ht="25.35" customHeight="1">
      <c r="A42" s="37">
        <v>26</v>
      </c>
      <c r="B42" s="61">
        <v>28</v>
      </c>
      <c r="C42" s="29" t="s">
        <v>357</v>
      </c>
      <c r="D42" s="43">
        <v>45</v>
      </c>
      <c r="E42" s="41">
        <v>24</v>
      </c>
      <c r="F42" s="47">
        <f t="shared" si="5"/>
        <v>0.875</v>
      </c>
      <c r="G42" s="43">
        <v>7</v>
      </c>
      <c r="H42" s="41" t="s">
        <v>36</v>
      </c>
      <c r="I42" s="41" t="s">
        <v>36</v>
      </c>
      <c r="J42" s="41">
        <v>1</v>
      </c>
      <c r="K42" s="41">
        <v>6</v>
      </c>
      <c r="L42" s="43">
        <v>2001.57</v>
      </c>
      <c r="M42" s="43">
        <v>374</v>
      </c>
      <c r="N42" s="39">
        <v>44421</v>
      </c>
      <c r="O42" s="48" t="s">
        <v>81</v>
      </c>
      <c r="P42" s="35"/>
      <c r="Q42" s="56"/>
      <c r="R42" s="56"/>
      <c r="S42" s="56"/>
      <c r="T42" s="56"/>
      <c r="U42" s="56"/>
      <c r="V42" s="57"/>
      <c r="W42" s="57"/>
      <c r="X42" s="58"/>
      <c r="Y42" s="58"/>
      <c r="Z42" s="34"/>
    </row>
    <row r="43" spans="1:26" ht="25.35" customHeight="1">
      <c r="A43" s="14"/>
      <c r="B43" s="14"/>
      <c r="C43" s="28" t="s">
        <v>174</v>
      </c>
      <c r="D43" s="36">
        <f>SUM(D35:D42)</f>
        <v>240625.51000000007</v>
      </c>
      <c r="E43" s="36">
        <f t="shared" ref="E43:G43" si="6">SUM(E35:E42)</f>
        <v>78036.649999999994</v>
      </c>
      <c r="F43" s="67">
        <f t="shared" si="5"/>
        <v>2.0834935892301898</v>
      </c>
      <c r="G43" s="36">
        <f t="shared" si="6"/>
        <v>39818</v>
      </c>
      <c r="H43" s="36"/>
      <c r="I43" s="16"/>
      <c r="J43" s="15"/>
      <c r="K43" s="17"/>
      <c r="L43" s="18"/>
      <c r="M43" s="22"/>
      <c r="N43" s="19"/>
      <c r="O43" s="48"/>
    </row>
    <row r="44" spans="1:26" ht="23.1" customHeight="1"/>
    <row r="45" spans="1:26" ht="17.25" customHeight="1"/>
    <row r="46" spans="1:26" ht="16.5" customHeight="1"/>
    <row r="59" spans="16:18">
      <c r="R59" s="35"/>
    </row>
    <row r="62" spans="16:18">
      <c r="P62" s="35"/>
    </row>
    <row r="66" ht="12" customHeight="1"/>
  </sheetData>
  <sortState xmlns:xlrd2="http://schemas.microsoft.com/office/spreadsheetml/2017/richdata2" ref="B13:O42">
    <sortCondition descending="1" ref="D13:D4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C679-4D88-4B54-A429-510B2CBAF9B1}">
  <dimension ref="A1:Z69"/>
  <sheetViews>
    <sheetView topLeftCell="A10" zoomScale="60" zoomScaleNormal="60" workbookViewId="0">
      <selection activeCell="O38" sqref="O3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4.88671875" style="33" customWidth="1"/>
    <col min="25" max="25" width="13.6640625" style="33" customWidth="1"/>
    <col min="26" max="26" width="12" style="33" bestFit="1" customWidth="1"/>
    <col min="27" max="16384" width="8.88671875" style="33"/>
  </cols>
  <sheetData>
    <row r="1" spans="1:26" ht="19.5" customHeight="1">
      <c r="E1" s="2" t="s">
        <v>358</v>
      </c>
      <c r="F1" s="2"/>
      <c r="G1" s="2"/>
      <c r="H1" s="2"/>
      <c r="I1" s="2"/>
    </row>
    <row r="2" spans="1:26" ht="19.5" customHeight="1">
      <c r="E2" s="2" t="s">
        <v>359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352</v>
      </c>
      <c r="E6" s="4" t="s">
        <v>360</v>
      </c>
      <c r="F6" s="129"/>
      <c r="G6" s="4" t="s">
        <v>352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  <c r="Z9" s="34"/>
    </row>
    <row r="10" spans="1:26">
      <c r="A10" s="132"/>
      <c r="B10" s="132"/>
      <c r="C10" s="129"/>
      <c r="D10" s="79" t="s">
        <v>353</v>
      </c>
      <c r="E10" s="79" t="s">
        <v>361</v>
      </c>
      <c r="F10" s="129"/>
      <c r="G10" s="79" t="s">
        <v>353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8"/>
      <c r="Z12" s="57"/>
    </row>
    <row r="13" spans="1:26" ht="25.35" customHeight="1">
      <c r="A13" s="37">
        <v>1</v>
      </c>
      <c r="B13" s="37" t="s">
        <v>34</v>
      </c>
      <c r="C13" s="29" t="s">
        <v>321</v>
      </c>
      <c r="D13" s="43">
        <v>18862</v>
      </c>
      <c r="E13" s="41" t="s">
        <v>36</v>
      </c>
      <c r="F13" s="41" t="s">
        <v>36</v>
      </c>
      <c r="G13" s="43">
        <v>2953</v>
      </c>
      <c r="H13" s="41" t="s">
        <v>36</v>
      </c>
      <c r="I13" s="41" t="s">
        <v>36</v>
      </c>
      <c r="J13" s="41">
        <v>16</v>
      </c>
      <c r="K13" s="41">
        <v>1</v>
      </c>
      <c r="L13" s="43">
        <v>24938</v>
      </c>
      <c r="M13" s="43">
        <v>3839</v>
      </c>
      <c r="N13" s="39">
        <v>44449</v>
      </c>
      <c r="O13" s="38" t="s">
        <v>65</v>
      </c>
      <c r="P13" s="35"/>
      <c r="Q13" s="56"/>
      <c r="R13" s="56"/>
      <c r="S13" s="56"/>
      <c r="T13" s="56"/>
      <c r="U13" s="57"/>
      <c r="V13" s="57"/>
      <c r="W13" s="34"/>
      <c r="X13" s="58"/>
      <c r="Y13" s="58"/>
      <c r="Z13" s="57"/>
    </row>
    <row r="14" spans="1:26" ht="25.35" customHeight="1">
      <c r="A14" s="37">
        <v>2</v>
      </c>
      <c r="B14" s="37">
        <v>1</v>
      </c>
      <c r="C14" s="29" t="s">
        <v>325</v>
      </c>
      <c r="D14" s="43">
        <v>16278.83</v>
      </c>
      <c r="E14" s="41">
        <v>25129.83</v>
      </c>
      <c r="F14" s="47">
        <f t="shared" ref="F14:F20" si="0">(D14-E14)/E14</f>
        <v>-0.35221089836262326</v>
      </c>
      <c r="G14" s="43">
        <v>2336</v>
      </c>
      <c r="H14" s="41">
        <v>55</v>
      </c>
      <c r="I14" s="41">
        <f t="shared" ref="I14:I21" si="1">G14/H14</f>
        <v>42.472727272727276</v>
      </c>
      <c r="J14" s="41">
        <v>15</v>
      </c>
      <c r="K14" s="41">
        <v>2</v>
      </c>
      <c r="L14" s="43">
        <v>52070</v>
      </c>
      <c r="M14" s="43">
        <v>7963</v>
      </c>
      <c r="N14" s="39">
        <v>44442</v>
      </c>
      <c r="O14" s="48" t="s">
        <v>41</v>
      </c>
      <c r="P14" s="35"/>
      <c r="Q14" s="56"/>
      <c r="R14" s="56"/>
      <c r="S14" s="56"/>
      <c r="T14" s="56"/>
      <c r="U14" s="57"/>
      <c r="V14" s="57"/>
      <c r="W14" s="34"/>
      <c r="X14" s="58"/>
      <c r="Y14" s="58"/>
      <c r="Z14" s="57"/>
    </row>
    <row r="15" spans="1:26" ht="25.35" customHeight="1">
      <c r="A15" s="37">
        <v>3</v>
      </c>
      <c r="B15" s="37">
        <v>2</v>
      </c>
      <c r="C15" s="29" t="s">
        <v>306</v>
      </c>
      <c r="D15" s="43">
        <v>8781.44</v>
      </c>
      <c r="E15" s="41">
        <v>14310.49</v>
      </c>
      <c r="F15" s="47">
        <f t="shared" si="0"/>
        <v>-0.3863634299035183</v>
      </c>
      <c r="G15" s="43">
        <v>1715</v>
      </c>
      <c r="H15" s="41">
        <v>103</v>
      </c>
      <c r="I15" s="41">
        <f t="shared" si="1"/>
        <v>16.650485436893202</v>
      </c>
      <c r="J15" s="41">
        <v>11</v>
      </c>
      <c r="K15" s="41">
        <v>4</v>
      </c>
      <c r="L15" s="43">
        <v>133130</v>
      </c>
      <c r="M15" s="43">
        <v>29030</v>
      </c>
      <c r="N15" s="39">
        <v>44428</v>
      </c>
      <c r="O15" s="38" t="s">
        <v>37</v>
      </c>
      <c r="P15" s="35"/>
      <c r="Q15" s="56"/>
      <c r="R15" s="56"/>
      <c r="S15" s="56"/>
      <c r="T15" s="56"/>
      <c r="U15" s="57"/>
      <c r="V15" s="57"/>
      <c r="W15" s="34"/>
      <c r="X15" s="58"/>
      <c r="Y15" s="58"/>
      <c r="Z15" s="57"/>
    </row>
    <row r="16" spans="1:26" ht="25.35" customHeight="1">
      <c r="A16" s="37">
        <v>4</v>
      </c>
      <c r="B16" s="37">
        <v>3</v>
      </c>
      <c r="C16" s="29" t="s">
        <v>312</v>
      </c>
      <c r="D16" s="43">
        <v>6886.66</v>
      </c>
      <c r="E16" s="41">
        <v>9574.19</v>
      </c>
      <c r="F16" s="47">
        <f t="shared" si="0"/>
        <v>-0.28070573071977895</v>
      </c>
      <c r="G16" s="43">
        <v>1057</v>
      </c>
      <c r="H16" s="41">
        <v>60</v>
      </c>
      <c r="I16" s="41">
        <f t="shared" si="1"/>
        <v>17.616666666666667</v>
      </c>
      <c r="J16" s="41">
        <v>8</v>
      </c>
      <c r="K16" s="41">
        <v>5</v>
      </c>
      <c r="L16" s="43">
        <v>125035</v>
      </c>
      <c r="M16" s="43">
        <v>20280</v>
      </c>
      <c r="N16" s="39">
        <v>44421</v>
      </c>
      <c r="O16" s="48" t="s">
        <v>41</v>
      </c>
      <c r="P16" s="35"/>
      <c r="Q16" s="56"/>
      <c r="R16" s="56"/>
      <c r="S16" s="56"/>
      <c r="T16" s="56"/>
      <c r="U16" s="57"/>
      <c r="V16" s="57"/>
      <c r="W16" s="34"/>
      <c r="X16" s="58"/>
      <c r="Y16" s="58"/>
      <c r="Z16" s="57"/>
    </row>
    <row r="17" spans="1:26" ht="25.35" customHeight="1">
      <c r="A17" s="37">
        <v>5</v>
      </c>
      <c r="B17" s="37">
        <v>4</v>
      </c>
      <c r="C17" s="29" t="s">
        <v>320</v>
      </c>
      <c r="D17" s="43">
        <v>5629</v>
      </c>
      <c r="E17" s="41">
        <v>8636.06</v>
      </c>
      <c r="F17" s="47">
        <f t="shared" si="0"/>
        <v>-0.34819813665027799</v>
      </c>
      <c r="G17" s="43">
        <v>838</v>
      </c>
      <c r="H17" s="41">
        <v>36</v>
      </c>
      <c r="I17" s="41">
        <f t="shared" si="1"/>
        <v>23.277777777777779</v>
      </c>
      <c r="J17" s="41">
        <v>8</v>
      </c>
      <c r="K17" s="41">
        <v>2</v>
      </c>
      <c r="L17" s="43">
        <v>20453.93</v>
      </c>
      <c r="M17" s="43">
        <v>3192</v>
      </c>
      <c r="N17" s="39">
        <v>44442</v>
      </c>
      <c r="O17" s="38" t="s">
        <v>45</v>
      </c>
      <c r="P17" s="35"/>
      <c r="Q17" s="56"/>
      <c r="R17" s="56"/>
      <c r="S17" s="56"/>
      <c r="T17" s="56"/>
      <c r="U17" s="57"/>
      <c r="V17" s="57"/>
      <c r="W17" s="34"/>
      <c r="X17" s="58"/>
      <c r="Y17" s="58"/>
      <c r="Z17" s="57"/>
    </row>
    <row r="18" spans="1:26" ht="25.35" customHeight="1">
      <c r="A18" s="37">
        <v>6</v>
      </c>
      <c r="B18" s="37">
        <v>5</v>
      </c>
      <c r="C18" s="29" t="s">
        <v>283</v>
      </c>
      <c r="D18" s="43">
        <v>4138.07</v>
      </c>
      <c r="E18" s="41">
        <v>7076.45</v>
      </c>
      <c r="F18" s="47">
        <f t="shared" si="0"/>
        <v>-0.41523362703050259</v>
      </c>
      <c r="G18" s="43">
        <v>861</v>
      </c>
      <c r="H18" s="41">
        <v>82</v>
      </c>
      <c r="I18" s="41">
        <f t="shared" si="1"/>
        <v>10.5</v>
      </c>
      <c r="J18" s="41">
        <v>8</v>
      </c>
      <c r="K18" s="41">
        <v>2</v>
      </c>
      <c r="L18" s="43">
        <v>17049.03</v>
      </c>
      <c r="M18" s="43">
        <v>3843</v>
      </c>
      <c r="N18" s="39">
        <v>44442</v>
      </c>
      <c r="O18" s="38" t="s">
        <v>129</v>
      </c>
      <c r="P18" s="35"/>
      <c r="Q18" s="56"/>
      <c r="R18" s="56"/>
      <c r="S18" s="56"/>
      <c r="T18" s="56"/>
      <c r="U18" s="57"/>
      <c r="V18" s="57"/>
      <c r="W18" s="34"/>
      <c r="X18" s="58"/>
      <c r="Y18" s="58"/>
      <c r="Z18" s="57"/>
    </row>
    <row r="19" spans="1:26" ht="25.35" customHeight="1">
      <c r="A19" s="37">
        <v>7</v>
      </c>
      <c r="B19" s="37">
        <v>6</v>
      </c>
      <c r="C19" s="29" t="s">
        <v>307</v>
      </c>
      <c r="D19" s="43">
        <v>3951.26</v>
      </c>
      <c r="E19" s="41">
        <v>6784.76</v>
      </c>
      <c r="F19" s="47">
        <f t="shared" si="0"/>
        <v>-0.41762715261851557</v>
      </c>
      <c r="G19" s="43">
        <v>779</v>
      </c>
      <c r="H19" s="41">
        <v>45</v>
      </c>
      <c r="I19" s="41">
        <f t="shared" si="1"/>
        <v>17.31111111111111</v>
      </c>
      <c r="J19" s="41">
        <v>9</v>
      </c>
      <c r="K19" s="41">
        <v>8</v>
      </c>
      <c r="L19" s="43">
        <v>216149</v>
      </c>
      <c r="M19" s="43">
        <v>46846</v>
      </c>
      <c r="N19" s="39">
        <v>44400</v>
      </c>
      <c r="O19" s="38" t="s">
        <v>41</v>
      </c>
      <c r="P19" s="35"/>
      <c r="Q19" s="56"/>
      <c r="R19" s="56"/>
      <c r="S19" s="56"/>
      <c r="T19" s="56"/>
      <c r="U19" s="57"/>
      <c r="V19" s="57"/>
      <c r="W19" s="34"/>
      <c r="X19" s="58"/>
      <c r="Y19" s="58"/>
      <c r="Z19" s="57"/>
    </row>
    <row r="20" spans="1:26" ht="25.35" customHeight="1">
      <c r="A20" s="37">
        <v>8</v>
      </c>
      <c r="B20" s="61">
        <v>7</v>
      </c>
      <c r="C20" s="29" t="s">
        <v>345</v>
      </c>
      <c r="D20" s="43">
        <v>2318.81</v>
      </c>
      <c r="E20" s="41">
        <v>4539.1099999999997</v>
      </c>
      <c r="F20" s="47">
        <f t="shared" si="0"/>
        <v>-0.48914875383059675</v>
      </c>
      <c r="G20" s="43">
        <v>376</v>
      </c>
      <c r="H20" s="41">
        <v>27</v>
      </c>
      <c r="I20" s="41">
        <f t="shared" si="1"/>
        <v>13.925925925925926</v>
      </c>
      <c r="J20" s="41">
        <v>8</v>
      </c>
      <c r="K20" s="41">
        <v>2</v>
      </c>
      <c r="L20" s="43">
        <v>10060.92</v>
      </c>
      <c r="M20" s="43">
        <v>1674</v>
      </c>
      <c r="N20" s="39">
        <v>44442</v>
      </c>
      <c r="O20" s="38" t="s">
        <v>48</v>
      </c>
      <c r="P20" s="35"/>
      <c r="Q20" s="56"/>
      <c r="R20" s="56"/>
      <c r="S20" s="56"/>
      <c r="T20" s="56"/>
      <c r="U20" s="57"/>
      <c r="V20" s="57"/>
      <c r="W20" s="34"/>
      <c r="X20" s="58"/>
      <c r="Y20" s="58"/>
      <c r="Z20" s="57"/>
    </row>
    <row r="21" spans="1:26" ht="25.35" customHeight="1">
      <c r="A21" s="37">
        <v>9</v>
      </c>
      <c r="B21" s="37" t="s">
        <v>34</v>
      </c>
      <c r="C21" s="29" t="s">
        <v>349</v>
      </c>
      <c r="D21" s="43">
        <v>2217.5500000000002</v>
      </c>
      <c r="E21" s="41" t="s">
        <v>36</v>
      </c>
      <c r="F21" s="41" t="s">
        <v>36</v>
      </c>
      <c r="G21" s="43">
        <v>488</v>
      </c>
      <c r="H21" s="41">
        <v>86</v>
      </c>
      <c r="I21" s="41">
        <f t="shared" si="1"/>
        <v>5.6744186046511631</v>
      </c>
      <c r="J21" s="41">
        <v>14</v>
      </c>
      <c r="K21" s="41">
        <v>1</v>
      </c>
      <c r="L21" s="43">
        <v>2217.5500000000002</v>
      </c>
      <c r="M21" s="43">
        <v>488</v>
      </c>
      <c r="N21" s="39">
        <v>44449</v>
      </c>
      <c r="O21" s="38" t="s">
        <v>48</v>
      </c>
      <c r="P21" s="35"/>
      <c r="Q21" s="56"/>
      <c r="R21" s="56"/>
      <c r="S21" s="56"/>
      <c r="T21" s="56"/>
      <c r="U21" s="57"/>
      <c r="V21" s="57"/>
      <c r="W21" s="34"/>
      <c r="X21" s="58"/>
      <c r="Y21" s="58"/>
      <c r="Z21" s="57"/>
    </row>
    <row r="22" spans="1:26" ht="25.35" customHeight="1">
      <c r="A22" s="37">
        <v>10</v>
      </c>
      <c r="B22" s="37" t="s">
        <v>34</v>
      </c>
      <c r="C22" s="29" t="s">
        <v>354</v>
      </c>
      <c r="D22" s="43">
        <v>1520</v>
      </c>
      <c r="E22" s="41" t="s">
        <v>36</v>
      </c>
      <c r="F22" s="41" t="s">
        <v>36</v>
      </c>
      <c r="G22" s="43">
        <v>246</v>
      </c>
      <c r="H22" s="41" t="s">
        <v>36</v>
      </c>
      <c r="I22" s="41" t="s">
        <v>36</v>
      </c>
      <c r="J22" s="41">
        <v>4</v>
      </c>
      <c r="K22" s="41">
        <v>1</v>
      </c>
      <c r="L22" s="43">
        <v>1520</v>
      </c>
      <c r="M22" s="43">
        <v>246</v>
      </c>
      <c r="N22" s="39">
        <v>44449</v>
      </c>
      <c r="O22" s="38" t="s">
        <v>65</v>
      </c>
      <c r="P22" s="35"/>
      <c r="Q22" s="56"/>
      <c r="R22" s="56"/>
      <c r="S22" s="56"/>
      <c r="T22" s="56"/>
      <c r="U22" s="57"/>
      <c r="V22" s="57"/>
      <c r="W22" s="34"/>
      <c r="X22" s="58"/>
      <c r="Y22" s="58"/>
      <c r="Z22" s="57"/>
    </row>
    <row r="23" spans="1:26" ht="25.35" customHeight="1">
      <c r="A23" s="14"/>
      <c r="B23" s="14"/>
      <c r="C23" s="28" t="s">
        <v>53</v>
      </c>
      <c r="D23" s="36">
        <f>SUM(D13:D22)</f>
        <v>70583.62000000001</v>
      </c>
      <c r="E23" s="36">
        <f t="shared" ref="E23:G23" si="2">SUM(E13:E22)</f>
        <v>76050.89</v>
      </c>
      <c r="F23" s="67">
        <f t="shared" ref="F23" si="3">(D23-E23)/E23</f>
        <v>-7.1889625486302525E-2</v>
      </c>
      <c r="G23" s="36">
        <f t="shared" si="2"/>
        <v>11649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 t="s">
        <v>34</v>
      </c>
      <c r="C25" s="29" t="s">
        <v>356</v>
      </c>
      <c r="D25" s="43">
        <v>1427.4</v>
      </c>
      <c r="E25" s="41" t="s">
        <v>36</v>
      </c>
      <c r="F25" s="41" t="s">
        <v>36</v>
      </c>
      <c r="G25" s="43">
        <v>248</v>
      </c>
      <c r="H25" s="41">
        <v>55</v>
      </c>
      <c r="I25" s="41">
        <f t="shared" ref="I25:I31" si="4">G25/H25</f>
        <v>4.5090909090909088</v>
      </c>
      <c r="J25" s="41">
        <v>15</v>
      </c>
      <c r="K25" s="41">
        <v>1</v>
      </c>
      <c r="L25" s="43">
        <v>1427</v>
      </c>
      <c r="M25" s="43">
        <v>248</v>
      </c>
      <c r="N25" s="39">
        <v>44449</v>
      </c>
      <c r="O25" s="38" t="s">
        <v>50</v>
      </c>
      <c r="P25" s="35"/>
      <c r="Q25" s="56"/>
      <c r="R25" s="56"/>
      <c r="S25" s="56"/>
      <c r="T25" s="56"/>
      <c r="U25" s="57"/>
      <c r="V25" s="57"/>
      <c r="W25" s="34"/>
      <c r="X25" s="58"/>
      <c r="Y25" s="58"/>
      <c r="Z25" s="57"/>
    </row>
    <row r="26" spans="1:26" ht="25.35" customHeight="1">
      <c r="A26" s="37">
        <v>12</v>
      </c>
      <c r="B26" s="37">
        <v>14</v>
      </c>
      <c r="C26" s="29" t="s">
        <v>332</v>
      </c>
      <c r="D26" s="43">
        <v>1311.42</v>
      </c>
      <c r="E26" s="41">
        <v>1354.14</v>
      </c>
      <c r="F26" s="47">
        <f t="shared" ref="F26:F35" si="5">(D26-E26)/E26</f>
        <v>-3.1547698170056288E-2</v>
      </c>
      <c r="G26" s="43">
        <v>198</v>
      </c>
      <c r="H26" s="41">
        <v>6</v>
      </c>
      <c r="I26" s="41">
        <f t="shared" si="4"/>
        <v>33</v>
      </c>
      <c r="J26" s="41">
        <v>1</v>
      </c>
      <c r="K26" s="41">
        <v>9</v>
      </c>
      <c r="L26" s="43">
        <v>84719.88</v>
      </c>
      <c r="M26" s="43">
        <v>13632</v>
      </c>
      <c r="N26" s="39">
        <v>44393</v>
      </c>
      <c r="O26" s="48" t="s">
        <v>39</v>
      </c>
      <c r="P26" s="35"/>
      <c r="Q26" s="56"/>
      <c r="R26" s="56"/>
      <c r="S26" s="56"/>
      <c r="T26" s="56"/>
      <c r="U26" s="57"/>
      <c r="V26" s="57"/>
      <c r="W26" s="34"/>
      <c r="X26" s="58"/>
      <c r="Y26" s="58"/>
      <c r="Z26" s="57"/>
    </row>
    <row r="27" spans="1:26" ht="25.35" customHeight="1">
      <c r="A27" s="37">
        <v>13</v>
      </c>
      <c r="B27" s="37">
        <v>8</v>
      </c>
      <c r="C27" s="29" t="s">
        <v>323</v>
      </c>
      <c r="D27" s="43">
        <v>1237.69</v>
      </c>
      <c r="E27" s="41">
        <v>2463.39</v>
      </c>
      <c r="F27" s="47">
        <f>(D27-E27)/E27</f>
        <v>-0.49756636180223185</v>
      </c>
      <c r="G27" s="43">
        <v>223</v>
      </c>
      <c r="H27" s="41" t="s">
        <v>36</v>
      </c>
      <c r="I27" s="41" t="s">
        <v>36</v>
      </c>
      <c r="J27" s="41">
        <v>7</v>
      </c>
      <c r="K27" s="41">
        <v>5</v>
      </c>
      <c r="L27" s="43">
        <v>36843.370000000003</v>
      </c>
      <c r="M27" s="43">
        <v>6705</v>
      </c>
      <c r="N27" s="39">
        <v>44421</v>
      </c>
      <c r="O27" s="38" t="s">
        <v>324</v>
      </c>
      <c r="P27" s="35"/>
      <c r="Q27" s="56"/>
      <c r="R27" s="56"/>
      <c r="S27" s="56"/>
      <c r="T27" s="56"/>
      <c r="U27" s="57"/>
      <c r="V27" s="57"/>
      <c r="W27" s="34"/>
      <c r="X27" s="58"/>
      <c r="Y27" s="58"/>
      <c r="Z27" s="57"/>
    </row>
    <row r="28" spans="1:26" ht="25.35" customHeight="1">
      <c r="A28" s="37">
        <v>14</v>
      </c>
      <c r="B28" s="37">
        <v>24</v>
      </c>
      <c r="C28" s="29" t="s">
        <v>141</v>
      </c>
      <c r="D28" s="43">
        <v>851</v>
      </c>
      <c r="E28" s="41">
        <v>64</v>
      </c>
      <c r="F28" s="47">
        <f t="shared" si="5"/>
        <v>12.296875</v>
      </c>
      <c r="G28" s="43">
        <v>197</v>
      </c>
      <c r="H28" s="41">
        <v>6</v>
      </c>
      <c r="I28" s="41">
        <f t="shared" si="4"/>
        <v>32.833333333333336</v>
      </c>
      <c r="J28" s="41">
        <v>2</v>
      </c>
      <c r="K28" s="41">
        <v>5</v>
      </c>
      <c r="L28" s="43">
        <v>8563.76</v>
      </c>
      <c r="M28" s="43">
        <v>1808</v>
      </c>
      <c r="N28" s="39">
        <v>44421</v>
      </c>
      <c r="O28" s="38" t="s">
        <v>68</v>
      </c>
      <c r="P28" s="35"/>
      <c r="Q28" s="56"/>
      <c r="R28" s="56"/>
      <c r="S28" s="56"/>
      <c r="T28" s="56"/>
      <c r="U28" s="57"/>
      <c r="V28" s="57"/>
      <c r="W28" s="34"/>
      <c r="X28" s="58"/>
      <c r="Y28" s="58"/>
      <c r="Z28" s="57"/>
    </row>
    <row r="29" spans="1:26" ht="25.35" customHeight="1">
      <c r="A29" s="37">
        <v>15</v>
      </c>
      <c r="B29" s="37">
        <v>13</v>
      </c>
      <c r="C29" s="29" t="s">
        <v>326</v>
      </c>
      <c r="D29" s="43">
        <v>585.9</v>
      </c>
      <c r="E29" s="41">
        <v>1426.12</v>
      </c>
      <c r="F29" s="47">
        <f t="shared" si="5"/>
        <v>-0.58916500715227327</v>
      </c>
      <c r="G29" s="43">
        <v>101</v>
      </c>
      <c r="H29" s="41">
        <v>7</v>
      </c>
      <c r="I29" s="41">
        <f t="shared" si="4"/>
        <v>14.428571428571429</v>
      </c>
      <c r="J29" s="41">
        <v>2</v>
      </c>
      <c r="K29" s="41">
        <v>3</v>
      </c>
      <c r="L29" s="43">
        <v>11446.24</v>
      </c>
      <c r="M29" s="43">
        <v>2177</v>
      </c>
      <c r="N29" s="39">
        <v>44435</v>
      </c>
      <c r="O29" s="38" t="s">
        <v>68</v>
      </c>
      <c r="P29" s="35"/>
      <c r="Q29" s="56"/>
      <c r="R29" s="56"/>
      <c r="S29" s="56"/>
      <c r="T29" s="56"/>
      <c r="U29" s="57"/>
      <c r="V29" s="57"/>
      <c r="W29" s="34"/>
      <c r="X29" s="58"/>
      <c r="Y29" s="58"/>
      <c r="Z29" s="57"/>
    </row>
    <row r="30" spans="1:26" ht="25.35" customHeight="1">
      <c r="A30" s="37">
        <v>16</v>
      </c>
      <c r="B30" s="37">
        <v>9</v>
      </c>
      <c r="C30" s="29" t="s">
        <v>362</v>
      </c>
      <c r="D30" s="43">
        <v>583.39</v>
      </c>
      <c r="E30" s="41">
        <v>2068.0300000000002</v>
      </c>
      <c r="F30" s="47">
        <f t="shared" si="5"/>
        <v>-0.71790061072615008</v>
      </c>
      <c r="G30" s="43">
        <v>87</v>
      </c>
      <c r="H30" s="41">
        <v>6</v>
      </c>
      <c r="I30" s="41">
        <f t="shared" si="4"/>
        <v>14.5</v>
      </c>
      <c r="J30" s="41">
        <v>4</v>
      </c>
      <c r="K30" s="41">
        <v>3</v>
      </c>
      <c r="L30" s="43">
        <v>13277.09</v>
      </c>
      <c r="M30" s="43">
        <v>2413</v>
      </c>
      <c r="N30" s="39">
        <v>44435</v>
      </c>
      <c r="O30" s="38" t="s">
        <v>48</v>
      </c>
      <c r="P30" s="35"/>
      <c r="Q30" s="56"/>
      <c r="R30" s="56"/>
      <c r="S30" s="56"/>
      <c r="T30" s="56"/>
      <c r="U30" s="57"/>
      <c r="V30" s="57"/>
      <c r="W30" s="34"/>
      <c r="X30" s="58"/>
      <c r="Y30" s="58"/>
      <c r="Z30" s="57"/>
    </row>
    <row r="31" spans="1:26" ht="25.35" customHeight="1">
      <c r="A31" s="37">
        <v>17</v>
      </c>
      <c r="B31" s="37">
        <v>11</v>
      </c>
      <c r="C31" s="29" t="s">
        <v>348</v>
      </c>
      <c r="D31" s="43">
        <v>525.97</v>
      </c>
      <c r="E31" s="41">
        <v>1844.94</v>
      </c>
      <c r="F31" s="47">
        <f t="shared" si="5"/>
        <v>-0.71491213806411047</v>
      </c>
      <c r="G31" s="43">
        <v>95</v>
      </c>
      <c r="H31" s="41">
        <v>4</v>
      </c>
      <c r="I31" s="41">
        <f t="shared" si="4"/>
        <v>23.75</v>
      </c>
      <c r="J31" s="41">
        <v>2</v>
      </c>
      <c r="K31" s="41">
        <v>9</v>
      </c>
      <c r="L31" s="43">
        <v>157472.82</v>
      </c>
      <c r="M31" s="43">
        <v>32596</v>
      </c>
      <c r="N31" s="39">
        <v>44393</v>
      </c>
      <c r="O31" s="38" t="s">
        <v>45</v>
      </c>
      <c r="P31" s="35"/>
      <c r="Q31" s="56"/>
      <c r="R31" s="56"/>
      <c r="S31" s="56"/>
      <c r="T31" s="56"/>
      <c r="U31" s="57"/>
      <c r="V31" s="57"/>
      <c r="W31" s="34"/>
      <c r="X31" s="58"/>
      <c r="Y31" s="58"/>
      <c r="Z31" s="57"/>
    </row>
    <row r="32" spans="1:26" ht="25.35" customHeight="1">
      <c r="A32" s="37">
        <v>18</v>
      </c>
      <c r="B32" s="37">
        <v>10</v>
      </c>
      <c r="C32" s="29" t="s">
        <v>313</v>
      </c>
      <c r="D32" s="43">
        <v>742.15</v>
      </c>
      <c r="E32" s="41">
        <v>1976.9999999999998</v>
      </c>
      <c r="F32" s="47">
        <f t="shared" si="5"/>
        <v>-0.62460799190692973</v>
      </c>
      <c r="G32" s="43">
        <v>126</v>
      </c>
      <c r="H32" s="41" t="s">
        <v>36</v>
      </c>
      <c r="I32" s="41" t="s">
        <v>36</v>
      </c>
      <c r="J32" s="41">
        <v>6</v>
      </c>
      <c r="K32" s="41">
        <v>7</v>
      </c>
      <c r="L32" s="43">
        <v>174528.23999999996</v>
      </c>
      <c r="M32" s="43">
        <v>27760</v>
      </c>
      <c r="N32" s="39">
        <v>44407</v>
      </c>
      <c r="O32" s="38" t="s">
        <v>314</v>
      </c>
      <c r="P32" s="35"/>
      <c r="Q32" s="56"/>
      <c r="R32" s="56"/>
      <c r="S32" s="56"/>
      <c r="T32" s="56"/>
      <c r="U32" s="57"/>
      <c r="V32" s="57"/>
      <c r="W32" s="34"/>
      <c r="X32" s="58"/>
      <c r="Y32" s="58"/>
      <c r="Z32" s="57"/>
    </row>
    <row r="33" spans="1:26" ht="25.35" customHeight="1">
      <c r="A33" s="37">
        <v>19</v>
      </c>
      <c r="B33" s="37">
        <v>18</v>
      </c>
      <c r="C33" s="29" t="s">
        <v>355</v>
      </c>
      <c r="D33" s="43">
        <v>314.89999999999998</v>
      </c>
      <c r="E33" s="41">
        <v>977.9</v>
      </c>
      <c r="F33" s="47">
        <f t="shared" si="5"/>
        <v>-0.67798343388894566</v>
      </c>
      <c r="G33" s="43">
        <v>52</v>
      </c>
      <c r="H33" s="41">
        <v>6</v>
      </c>
      <c r="I33" s="41">
        <f>G33/H33</f>
        <v>8.6666666666666661</v>
      </c>
      <c r="J33" s="41">
        <v>4</v>
      </c>
      <c r="K33" s="41">
        <v>3</v>
      </c>
      <c r="L33" s="43">
        <v>8407</v>
      </c>
      <c r="M33" s="43">
        <v>1607</v>
      </c>
      <c r="N33" s="39">
        <v>44435</v>
      </c>
      <c r="O33" s="38" t="s">
        <v>50</v>
      </c>
      <c r="P33" s="35"/>
      <c r="Q33" s="56"/>
      <c r="R33" s="56"/>
      <c r="S33" s="56"/>
      <c r="T33" s="56"/>
      <c r="U33" s="57"/>
      <c r="V33" s="57"/>
      <c r="W33" s="34"/>
      <c r="X33" s="58"/>
      <c r="Y33" s="58"/>
      <c r="Z33" s="57"/>
    </row>
    <row r="34" spans="1:26" ht="25.35" customHeight="1">
      <c r="A34" s="37">
        <v>20</v>
      </c>
      <c r="B34" s="37">
        <v>20</v>
      </c>
      <c r="C34" s="42" t="s">
        <v>216</v>
      </c>
      <c r="D34" s="43">
        <v>258</v>
      </c>
      <c r="E34" s="43">
        <v>214</v>
      </c>
      <c r="F34" s="47">
        <f t="shared" si="5"/>
        <v>0.20560747663551401</v>
      </c>
      <c r="G34" s="43">
        <v>43</v>
      </c>
      <c r="H34" s="41" t="s">
        <v>36</v>
      </c>
      <c r="I34" s="41" t="s">
        <v>36</v>
      </c>
      <c r="J34" s="41">
        <v>1</v>
      </c>
      <c r="K34" s="41">
        <v>16</v>
      </c>
      <c r="L34" s="43">
        <v>12011.83</v>
      </c>
      <c r="M34" s="43">
        <v>2142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7"/>
      <c r="V34" s="57"/>
      <c r="W34" s="34"/>
      <c r="X34" s="58"/>
      <c r="Y34" s="58"/>
      <c r="Z34" s="57"/>
    </row>
    <row r="35" spans="1:26" ht="25.35" customHeight="1">
      <c r="A35" s="14"/>
      <c r="B35" s="14"/>
      <c r="C35" s="28" t="s">
        <v>69</v>
      </c>
      <c r="D35" s="36">
        <f>SUM(D23:D34)</f>
        <v>78421.439999999988</v>
      </c>
      <c r="E35" s="36">
        <f t="shared" ref="E35:G35" si="6">SUM(E23:E34)</f>
        <v>88440.409999999989</v>
      </c>
      <c r="F35" s="67">
        <f t="shared" si="5"/>
        <v>-0.11328497911757761</v>
      </c>
      <c r="G35" s="36">
        <f t="shared" si="6"/>
        <v>13019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16</v>
      </c>
      <c r="C37" s="29" t="s">
        <v>363</v>
      </c>
      <c r="D37" s="43">
        <v>241.48</v>
      </c>
      <c r="E37" s="41">
        <v>1114.82</v>
      </c>
      <c r="F37" s="47">
        <f>(D37-E37)/E37</f>
        <v>-0.78339104070612298</v>
      </c>
      <c r="G37" s="43">
        <v>35</v>
      </c>
      <c r="H37" s="41">
        <v>3</v>
      </c>
      <c r="I37" s="41">
        <f t="shared" ref="I37:I42" si="7">G37/H37</f>
        <v>11.666666666666666</v>
      </c>
      <c r="J37" s="41">
        <v>1</v>
      </c>
      <c r="K37" s="41">
        <v>6</v>
      </c>
      <c r="L37" s="43">
        <v>92389.79</v>
      </c>
      <c r="M37" s="43">
        <v>14169</v>
      </c>
      <c r="N37" s="39">
        <v>44414</v>
      </c>
      <c r="O37" s="38" t="s">
        <v>45</v>
      </c>
      <c r="P37" s="35"/>
      <c r="Q37" s="56"/>
      <c r="R37" s="56"/>
      <c r="S37" s="56"/>
      <c r="T37" s="56"/>
      <c r="U37" s="57"/>
      <c r="V37" s="57"/>
      <c r="W37" s="34"/>
      <c r="X37" s="58"/>
      <c r="Y37" s="58"/>
      <c r="Z37" s="57"/>
    </row>
    <row r="38" spans="1:26" ht="25.35" customHeight="1">
      <c r="A38" s="37">
        <v>22</v>
      </c>
      <c r="B38" s="44" t="s">
        <v>36</v>
      </c>
      <c r="C38" s="29" t="s">
        <v>364</v>
      </c>
      <c r="D38" s="43">
        <v>205</v>
      </c>
      <c r="E38" s="41" t="s">
        <v>36</v>
      </c>
      <c r="F38" s="41" t="s">
        <v>36</v>
      </c>
      <c r="G38" s="43">
        <v>37</v>
      </c>
      <c r="H38" s="41">
        <v>7</v>
      </c>
      <c r="I38" s="41">
        <f t="shared" si="7"/>
        <v>5.2857142857142856</v>
      </c>
      <c r="J38" s="41">
        <v>4</v>
      </c>
      <c r="K38" s="41">
        <v>1</v>
      </c>
      <c r="L38" s="43">
        <v>1630</v>
      </c>
      <c r="M38" s="43">
        <v>374</v>
      </c>
      <c r="N38" s="39">
        <v>44428</v>
      </c>
      <c r="O38" s="38" t="s">
        <v>91</v>
      </c>
      <c r="P38" s="35"/>
      <c r="Q38" s="56"/>
      <c r="R38" s="56"/>
      <c r="S38" s="56"/>
      <c r="T38" s="56"/>
      <c r="U38" s="57"/>
      <c r="V38" s="57"/>
      <c r="W38" s="34"/>
      <c r="X38" s="58"/>
      <c r="Y38" s="58"/>
      <c r="Z38" s="57"/>
    </row>
    <row r="39" spans="1:26" ht="25.35" customHeight="1">
      <c r="A39" s="37">
        <v>23</v>
      </c>
      <c r="B39" s="37">
        <v>19</v>
      </c>
      <c r="C39" s="29" t="s">
        <v>365</v>
      </c>
      <c r="D39" s="43">
        <v>201.48</v>
      </c>
      <c r="E39" s="41">
        <v>485.68</v>
      </c>
      <c r="F39" s="47">
        <f t="shared" ref="F39:F46" si="8">(D39-E39)/E39</f>
        <v>-0.58515895239663984</v>
      </c>
      <c r="G39" s="43">
        <v>41</v>
      </c>
      <c r="H39" s="41">
        <v>3</v>
      </c>
      <c r="I39" s="41">
        <f t="shared" si="7"/>
        <v>13.666666666666666</v>
      </c>
      <c r="J39" s="41">
        <v>1</v>
      </c>
      <c r="K39" s="41">
        <v>11</v>
      </c>
      <c r="L39" s="43">
        <v>49561</v>
      </c>
      <c r="M39" s="43">
        <v>10921</v>
      </c>
      <c r="N39" s="39">
        <v>44379</v>
      </c>
      <c r="O39" s="38" t="s">
        <v>43</v>
      </c>
      <c r="P39" s="35"/>
      <c r="Q39" s="56"/>
      <c r="R39" s="56"/>
      <c r="S39" s="56"/>
      <c r="T39" s="56"/>
      <c r="U39" s="57"/>
      <c r="V39" s="57"/>
      <c r="W39" s="34"/>
      <c r="X39" s="58"/>
      <c r="Y39" s="58"/>
      <c r="Z39" s="57"/>
    </row>
    <row r="40" spans="1:26" ht="25.35" customHeight="1">
      <c r="A40" s="37">
        <v>24</v>
      </c>
      <c r="B40" s="37">
        <v>17</v>
      </c>
      <c r="C40" s="29" t="s">
        <v>366</v>
      </c>
      <c r="D40" s="43">
        <v>110</v>
      </c>
      <c r="E40" s="41">
        <v>1002.1</v>
      </c>
      <c r="F40" s="47">
        <f t="shared" si="8"/>
        <v>-0.8902305159165752</v>
      </c>
      <c r="G40" s="43">
        <v>17</v>
      </c>
      <c r="H40" s="41">
        <v>1</v>
      </c>
      <c r="I40" s="41">
        <f t="shared" si="7"/>
        <v>17</v>
      </c>
      <c r="J40" s="41">
        <v>1</v>
      </c>
      <c r="K40" s="41">
        <v>4</v>
      </c>
      <c r="L40" s="43">
        <v>25160</v>
      </c>
      <c r="M40" s="43">
        <v>4198</v>
      </c>
      <c r="N40" s="39">
        <v>44428</v>
      </c>
      <c r="O40" s="38" t="s">
        <v>41</v>
      </c>
      <c r="P40" s="35"/>
      <c r="Q40" s="56"/>
      <c r="R40" s="56"/>
      <c r="S40" s="56"/>
      <c r="T40" s="56"/>
      <c r="U40" s="57"/>
      <c r="V40" s="57"/>
      <c r="W40" s="34"/>
      <c r="X40" s="58"/>
      <c r="Y40" s="58"/>
      <c r="Z40" s="57"/>
    </row>
    <row r="41" spans="1:26" ht="25.35" customHeight="1">
      <c r="A41" s="37">
        <v>25</v>
      </c>
      <c r="B41" s="37">
        <v>22</v>
      </c>
      <c r="C41" s="29" t="s">
        <v>367</v>
      </c>
      <c r="D41" s="43">
        <v>67</v>
      </c>
      <c r="E41" s="41">
        <v>126</v>
      </c>
      <c r="F41" s="47">
        <f t="shared" si="8"/>
        <v>-0.46825396825396826</v>
      </c>
      <c r="G41" s="43">
        <v>13</v>
      </c>
      <c r="H41" s="41">
        <v>3</v>
      </c>
      <c r="I41" s="41">
        <f t="shared" si="7"/>
        <v>4.333333333333333</v>
      </c>
      <c r="J41" s="41">
        <v>2</v>
      </c>
      <c r="K41" s="41">
        <v>4</v>
      </c>
      <c r="L41" s="43">
        <v>12330.34</v>
      </c>
      <c r="M41" s="43">
        <v>2177</v>
      </c>
      <c r="N41" s="39">
        <v>44428</v>
      </c>
      <c r="O41" s="38" t="s">
        <v>68</v>
      </c>
      <c r="P41" s="35"/>
      <c r="Q41" s="56"/>
      <c r="R41" s="56"/>
      <c r="S41" s="56"/>
      <c r="T41" s="56"/>
      <c r="U41" s="57"/>
      <c r="V41" s="57"/>
      <c r="W41" s="34"/>
      <c r="X41" s="58"/>
      <c r="Y41" s="58"/>
      <c r="Z41" s="57"/>
    </row>
    <row r="42" spans="1:26" ht="25.35" customHeight="1">
      <c r="A42" s="37">
        <v>26</v>
      </c>
      <c r="B42" s="68">
        <v>25</v>
      </c>
      <c r="C42" s="53" t="s">
        <v>110</v>
      </c>
      <c r="D42" s="43">
        <v>42</v>
      </c>
      <c r="E42" s="41">
        <v>39</v>
      </c>
      <c r="F42" s="47">
        <f t="shared" si="8"/>
        <v>7.6923076923076927E-2</v>
      </c>
      <c r="G42" s="43">
        <v>10</v>
      </c>
      <c r="H42" s="41">
        <v>1</v>
      </c>
      <c r="I42" s="41">
        <f t="shared" si="7"/>
        <v>10</v>
      </c>
      <c r="J42" s="41">
        <v>1</v>
      </c>
      <c r="K42" s="41" t="s">
        <v>36</v>
      </c>
      <c r="L42" s="43">
        <v>23916</v>
      </c>
      <c r="M42" s="43">
        <v>4228</v>
      </c>
      <c r="N42" s="39">
        <v>44323</v>
      </c>
      <c r="O42" s="38" t="s">
        <v>41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5.35" customHeight="1">
      <c r="A43" s="37">
        <v>27</v>
      </c>
      <c r="B43" s="37">
        <v>23</v>
      </c>
      <c r="C43" s="29" t="s">
        <v>327</v>
      </c>
      <c r="D43" s="43">
        <v>33</v>
      </c>
      <c r="E43" s="41">
        <v>101</v>
      </c>
      <c r="F43" s="47">
        <f t="shared" si="8"/>
        <v>-0.67326732673267331</v>
      </c>
      <c r="G43" s="43">
        <v>5</v>
      </c>
      <c r="H43" s="41" t="s">
        <v>36</v>
      </c>
      <c r="I43" s="41" t="s">
        <v>36</v>
      </c>
      <c r="J43" s="41">
        <v>1</v>
      </c>
      <c r="K43" s="41">
        <v>6</v>
      </c>
      <c r="L43" s="43">
        <v>3552.73</v>
      </c>
      <c r="M43" s="43">
        <v>636</v>
      </c>
      <c r="N43" s="39">
        <v>44414</v>
      </c>
      <c r="O43" s="38" t="s">
        <v>204</v>
      </c>
      <c r="P43" s="35"/>
      <c r="Q43" s="56"/>
      <c r="R43" s="56"/>
      <c r="S43" s="56"/>
      <c r="T43" s="56"/>
      <c r="U43" s="57"/>
      <c r="V43" s="57"/>
      <c r="W43" s="34"/>
      <c r="X43" s="58"/>
      <c r="Y43" s="58"/>
      <c r="Z43" s="57"/>
    </row>
    <row r="44" spans="1:26" ht="25.35" customHeight="1">
      <c r="A44" s="37">
        <v>28</v>
      </c>
      <c r="B44" s="61">
        <v>27</v>
      </c>
      <c r="C44" s="29" t="s">
        <v>357</v>
      </c>
      <c r="D44" s="43">
        <v>24</v>
      </c>
      <c r="E44" s="41">
        <v>22</v>
      </c>
      <c r="F44" s="47">
        <f t="shared" si="8"/>
        <v>9.0909090909090912E-2</v>
      </c>
      <c r="G44" s="43">
        <v>7</v>
      </c>
      <c r="H44" s="41" t="s">
        <v>36</v>
      </c>
      <c r="I44" s="41" t="s">
        <v>36</v>
      </c>
      <c r="J44" s="41">
        <v>1</v>
      </c>
      <c r="K44" s="41">
        <v>5</v>
      </c>
      <c r="L44" s="43">
        <v>1956.57</v>
      </c>
      <c r="M44" s="43">
        <v>367</v>
      </c>
      <c r="N44" s="39">
        <v>44421</v>
      </c>
      <c r="O44" s="48" t="s">
        <v>81</v>
      </c>
      <c r="P44" s="35"/>
      <c r="Q44" s="56"/>
      <c r="R44" s="56"/>
      <c r="S44" s="56"/>
      <c r="T44" s="56"/>
      <c r="U44" s="56"/>
      <c r="V44" s="57"/>
      <c r="W44" s="57"/>
      <c r="X44" s="58"/>
      <c r="Y44" s="58"/>
      <c r="Z44" s="34"/>
    </row>
    <row r="45" spans="1:26" ht="25.35" customHeight="1">
      <c r="A45" s="37">
        <v>29</v>
      </c>
      <c r="B45" s="61">
        <v>15</v>
      </c>
      <c r="C45" s="29" t="s">
        <v>368</v>
      </c>
      <c r="D45" s="43">
        <v>10</v>
      </c>
      <c r="E45" s="41">
        <v>1330.5</v>
      </c>
      <c r="F45" s="47">
        <f t="shared" si="8"/>
        <v>-0.99248402856069151</v>
      </c>
      <c r="G45" s="43">
        <v>2</v>
      </c>
      <c r="H45" s="41">
        <v>1</v>
      </c>
      <c r="I45" s="41">
        <f>G45/H45</f>
        <v>2</v>
      </c>
      <c r="J45" s="41">
        <v>1</v>
      </c>
      <c r="K45" s="41">
        <v>2</v>
      </c>
      <c r="L45" s="43">
        <v>1937</v>
      </c>
      <c r="M45" s="43">
        <v>329</v>
      </c>
      <c r="N45" s="39">
        <v>44442</v>
      </c>
      <c r="O45" s="38" t="s">
        <v>50</v>
      </c>
      <c r="P45" s="35"/>
      <c r="Q45" s="56"/>
      <c r="R45" s="56"/>
      <c r="S45" s="56"/>
      <c r="T45" s="56"/>
      <c r="U45" s="56"/>
      <c r="V45" s="57"/>
      <c r="W45" s="58"/>
      <c r="X45" s="58"/>
      <c r="Y45" s="34"/>
      <c r="Z45" s="57"/>
    </row>
    <row r="46" spans="1:26" ht="25.35" customHeight="1">
      <c r="A46" s="14"/>
      <c r="B46" s="14"/>
      <c r="C46" s="28" t="s">
        <v>219</v>
      </c>
      <c r="D46" s="36">
        <f>SUM(D35:D45)</f>
        <v>79355.39999999998</v>
      </c>
      <c r="E46" s="36">
        <f>SUM(E35:E45)</f>
        <v>92661.51</v>
      </c>
      <c r="F46" s="67">
        <f t="shared" si="8"/>
        <v>-0.1435991060365843</v>
      </c>
      <c r="G46" s="36">
        <f>SUM(G35:G45)</f>
        <v>13186</v>
      </c>
      <c r="H46" s="36"/>
      <c r="I46" s="16"/>
      <c r="J46" s="15"/>
      <c r="K46" s="17"/>
      <c r="L46" s="18"/>
      <c r="M46" s="22"/>
      <c r="N46" s="19"/>
      <c r="O46" s="48"/>
    </row>
    <row r="47" spans="1:26" ht="23.1" customHeight="1"/>
    <row r="48" spans="1:26" ht="17.25" customHeight="1"/>
    <row r="49" spans="18:18" ht="16.5" customHeight="1"/>
    <row r="62" spans="18:18">
      <c r="R62" s="35"/>
    </row>
    <row r="65" spans="16:16">
      <c r="P65" s="35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9EF9-1A9A-4938-AD5C-D5115DF60816}">
  <dimension ref="A1:Z68"/>
  <sheetViews>
    <sheetView topLeftCell="A10" zoomScale="60" zoomScaleNormal="60" workbookViewId="0">
      <selection activeCell="A26" sqref="A26:XFD26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8" width="8.5546875" style="33" customWidth="1"/>
    <col min="19" max="19" width="16" style="33" customWidth="1"/>
    <col min="20" max="20" width="8.1093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3.6640625" style="33" customWidth="1"/>
    <col min="25" max="25" width="12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369</v>
      </c>
      <c r="F1" s="2"/>
      <c r="G1" s="2"/>
      <c r="H1" s="2"/>
      <c r="I1" s="2"/>
    </row>
    <row r="2" spans="1:26" ht="19.5" customHeight="1">
      <c r="E2" s="2" t="s">
        <v>370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360</v>
      </c>
      <c r="E6" s="4" t="s">
        <v>371</v>
      </c>
      <c r="F6" s="129"/>
      <c r="G6" s="4" t="s">
        <v>360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6">
      <c r="A10" s="132"/>
      <c r="B10" s="132"/>
      <c r="C10" s="129"/>
      <c r="D10" s="79" t="s">
        <v>361</v>
      </c>
      <c r="E10" s="79" t="s">
        <v>372</v>
      </c>
      <c r="F10" s="129"/>
      <c r="G10" s="79" t="s">
        <v>361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7"/>
      <c r="Z12" s="58"/>
    </row>
    <row r="13" spans="1:26" ht="25.35" customHeight="1">
      <c r="A13" s="37">
        <v>1</v>
      </c>
      <c r="B13" s="37" t="s">
        <v>34</v>
      </c>
      <c r="C13" s="29" t="s">
        <v>325</v>
      </c>
      <c r="D13" s="43">
        <v>25129.83</v>
      </c>
      <c r="E13" s="41" t="s">
        <v>36</v>
      </c>
      <c r="F13" s="41" t="s">
        <v>36</v>
      </c>
      <c r="G13" s="43">
        <v>3910</v>
      </c>
      <c r="H13" s="41">
        <v>106</v>
      </c>
      <c r="I13" s="41">
        <f t="shared" ref="I13:I22" si="0">G13/H13</f>
        <v>36.886792452830186</v>
      </c>
      <c r="J13" s="41">
        <v>14</v>
      </c>
      <c r="K13" s="41">
        <v>1</v>
      </c>
      <c r="L13" s="43">
        <v>25130</v>
      </c>
      <c r="M13" s="43">
        <v>3910</v>
      </c>
      <c r="N13" s="39">
        <v>44442</v>
      </c>
      <c r="O13" s="38" t="s">
        <v>41</v>
      </c>
      <c r="P13" s="35"/>
      <c r="Q13" s="56"/>
      <c r="R13" s="56"/>
      <c r="S13" s="56"/>
      <c r="T13" s="56"/>
      <c r="U13" s="57"/>
      <c r="V13" s="57"/>
      <c r="W13" s="34"/>
      <c r="X13" s="58"/>
      <c r="Y13" s="57"/>
      <c r="Z13" s="58"/>
    </row>
    <row r="14" spans="1:26" ht="25.35" customHeight="1">
      <c r="A14" s="37">
        <v>2</v>
      </c>
      <c r="B14" s="37">
        <v>1</v>
      </c>
      <c r="C14" s="29" t="s">
        <v>306</v>
      </c>
      <c r="D14" s="43">
        <v>14310.49</v>
      </c>
      <c r="E14" s="41">
        <v>25495.22</v>
      </c>
      <c r="F14" s="47">
        <f>(D14-E14)/E14</f>
        <v>-0.43869909732098805</v>
      </c>
      <c r="G14" s="43">
        <v>2822</v>
      </c>
      <c r="H14" s="41">
        <v>118</v>
      </c>
      <c r="I14" s="41">
        <f t="shared" si="0"/>
        <v>23.915254237288135</v>
      </c>
      <c r="J14" s="41">
        <v>15</v>
      </c>
      <c r="K14" s="41">
        <v>3</v>
      </c>
      <c r="L14" s="43">
        <v>121674</v>
      </c>
      <c r="M14" s="43">
        <v>26742</v>
      </c>
      <c r="N14" s="39">
        <v>44428</v>
      </c>
      <c r="O14" s="48" t="s">
        <v>37</v>
      </c>
      <c r="P14" s="35"/>
      <c r="Q14" s="56"/>
      <c r="R14" s="56"/>
      <c r="S14" s="56"/>
      <c r="T14" s="56"/>
      <c r="U14" s="57"/>
      <c r="V14" s="57"/>
      <c r="W14" s="34"/>
      <c r="X14" s="58"/>
      <c r="Y14" s="57"/>
      <c r="Z14" s="58"/>
    </row>
    <row r="15" spans="1:26" ht="25.35" customHeight="1">
      <c r="A15" s="37">
        <v>3</v>
      </c>
      <c r="B15" s="37">
        <v>2</v>
      </c>
      <c r="C15" s="29" t="s">
        <v>312</v>
      </c>
      <c r="D15" s="43">
        <v>9574.19</v>
      </c>
      <c r="E15" s="41">
        <v>16382.04</v>
      </c>
      <c r="F15" s="47">
        <f>(D15-E15)/E15</f>
        <v>-0.41556790241020042</v>
      </c>
      <c r="G15" s="43">
        <v>1468</v>
      </c>
      <c r="H15" s="41">
        <v>70</v>
      </c>
      <c r="I15" s="41">
        <f t="shared" si="0"/>
        <v>20.971428571428572</v>
      </c>
      <c r="J15" s="41">
        <v>9</v>
      </c>
      <c r="K15" s="41">
        <v>4</v>
      </c>
      <c r="L15" s="43">
        <v>113326</v>
      </c>
      <c r="M15" s="43">
        <v>18406</v>
      </c>
      <c r="N15" s="39">
        <v>44421</v>
      </c>
      <c r="O15" s="38" t="s">
        <v>41</v>
      </c>
      <c r="P15" s="35"/>
      <c r="Q15" s="56"/>
      <c r="R15" s="56"/>
      <c r="S15" s="56"/>
      <c r="T15" s="56"/>
      <c r="U15" s="57"/>
      <c r="V15" s="57"/>
      <c r="W15" s="34"/>
      <c r="X15" s="58"/>
      <c r="Y15" s="57"/>
      <c r="Z15" s="58"/>
    </row>
    <row r="16" spans="1:26" ht="25.35" customHeight="1">
      <c r="A16" s="37">
        <v>4</v>
      </c>
      <c r="B16" s="37" t="s">
        <v>34</v>
      </c>
      <c r="C16" s="29" t="s">
        <v>320</v>
      </c>
      <c r="D16" s="43">
        <v>8636.06</v>
      </c>
      <c r="E16" s="41" t="s">
        <v>36</v>
      </c>
      <c r="F16" s="41" t="s">
        <v>36</v>
      </c>
      <c r="G16" s="43">
        <v>1326</v>
      </c>
      <c r="H16" s="41">
        <v>76</v>
      </c>
      <c r="I16" s="41">
        <f t="shared" si="0"/>
        <v>17.44736842105263</v>
      </c>
      <c r="J16" s="41">
        <v>11</v>
      </c>
      <c r="K16" s="41">
        <v>1</v>
      </c>
      <c r="L16" s="43">
        <v>8799.4</v>
      </c>
      <c r="M16" s="43">
        <v>1353</v>
      </c>
      <c r="N16" s="39">
        <v>44442</v>
      </c>
      <c r="O16" s="38" t="s">
        <v>45</v>
      </c>
      <c r="P16" s="35"/>
      <c r="Q16" s="56"/>
      <c r="R16" s="56"/>
      <c r="S16" s="56"/>
      <c r="T16" s="56"/>
      <c r="U16" s="57"/>
      <c r="V16" s="57"/>
      <c r="W16" s="34"/>
      <c r="X16" s="58"/>
      <c r="Y16" s="57"/>
      <c r="Z16" s="58"/>
    </row>
    <row r="17" spans="1:26" ht="25.35" customHeight="1">
      <c r="A17" s="37">
        <v>5</v>
      </c>
      <c r="B17" s="37" t="s">
        <v>34</v>
      </c>
      <c r="C17" s="29" t="s">
        <v>283</v>
      </c>
      <c r="D17" s="43">
        <v>7076.45</v>
      </c>
      <c r="E17" s="41" t="s">
        <v>36</v>
      </c>
      <c r="F17" s="41" t="s">
        <v>36</v>
      </c>
      <c r="G17" s="43">
        <v>1664</v>
      </c>
      <c r="H17" s="41">
        <v>103</v>
      </c>
      <c r="I17" s="41">
        <f t="shared" si="0"/>
        <v>16.155339805825243</v>
      </c>
      <c r="J17" s="41">
        <v>12</v>
      </c>
      <c r="K17" s="41">
        <v>1</v>
      </c>
      <c r="L17" s="43">
        <v>11707.32</v>
      </c>
      <c r="M17" s="43">
        <v>2694</v>
      </c>
      <c r="N17" s="39">
        <v>44442</v>
      </c>
      <c r="O17" s="38" t="s">
        <v>129</v>
      </c>
      <c r="P17" s="35"/>
      <c r="Q17" s="56"/>
      <c r="R17" s="56"/>
      <c r="S17" s="56"/>
      <c r="T17" s="56"/>
      <c r="U17" s="57"/>
      <c r="V17" s="57"/>
      <c r="W17" s="34"/>
      <c r="X17" s="58"/>
      <c r="Y17" s="57"/>
      <c r="Z17" s="58"/>
    </row>
    <row r="18" spans="1:26" ht="25.35" customHeight="1">
      <c r="A18" s="37">
        <v>6</v>
      </c>
      <c r="B18" s="37">
        <v>3</v>
      </c>
      <c r="C18" s="29" t="s">
        <v>307</v>
      </c>
      <c r="D18" s="43">
        <v>6784.76</v>
      </c>
      <c r="E18" s="41">
        <v>9721.1299999999992</v>
      </c>
      <c r="F18" s="47">
        <f>(D18-E18)/E18</f>
        <v>-0.30206056291809691</v>
      </c>
      <c r="G18" s="43">
        <v>1366</v>
      </c>
      <c r="H18" s="41">
        <v>52</v>
      </c>
      <c r="I18" s="41">
        <f t="shared" si="0"/>
        <v>26.26923076923077</v>
      </c>
      <c r="J18" s="41">
        <v>9</v>
      </c>
      <c r="K18" s="41">
        <v>7</v>
      </c>
      <c r="L18" s="43">
        <v>211019</v>
      </c>
      <c r="M18" s="43">
        <v>45827</v>
      </c>
      <c r="N18" s="39">
        <v>44400</v>
      </c>
      <c r="O18" s="38" t="s">
        <v>41</v>
      </c>
      <c r="P18" s="35"/>
      <c r="Q18" s="56"/>
      <c r="R18" s="56"/>
      <c r="S18" s="56"/>
      <c r="T18" s="56"/>
      <c r="U18" s="57"/>
      <c r="V18" s="57"/>
      <c r="W18" s="34"/>
      <c r="X18" s="58"/>
      <c r="Y18" s="57"/>
      <c r="Z18" s="58"/>
    </row>
    <row r="19" spans="1:26" ht="25.35" customHeight="1">
      <c r="A19" s="37">
        <v>7</v>
      </c>
      <c r="B19" s="37" t="s">
        <v>34</v>
      </c>
      <c r="C19" s="29" t="s">
        <v>345</v>
      </c>
      <c r="D19" s="43">
        <v>4539.1099999999997</v>
      </c>
      <c r="E19" s="41" t="s">
        <v>36</v>
      </c>
      <c r="F19" s="41" t="s">
        <v>36</v>
      </c>
      <c r="G19" s="43">
        <v>721</v>
      </c>
      <c r="H19" s="41">
        <v>63</v>
      </c>
      <c r="I19" s="41">
        <f t="shared" si="0"/>
        <v>11.444444444444445</v>
      </c>
      <c r="J19" s="41">
        <v>15</v>
      </c>
      <c r="K19" s="41">
        <v>1</v>
      </c>
      <c r="L19" s="43">
        <v>4938.41</v>
      </c>
      <c r="M19" s="43">
        <v>794</v>
      </c>
      <c r="N19" s="39">
        <v>44442</v>
      </c>
      <c r="O19" s="48" t="s">
        <v>48</v>
      </c>
      <c r="P19" s="35"/>
      <c r="Q19" s="56"/>
      <c r="R19" s="56"/>
      <c r="S19" s="56"/>
      <c r="T19" s="56"/>
      <c r="U19" s="57"/>
      <c r="V19" s="57"/>
      <c r="W19" s="34"/>
      <c r="X19" s="58"/>
      <c r="Y19" s="57"/>
      <c r="Z19" s="58"/>
    </row>
    <row r="20" spans="1:26" ht="25.35" customHeight="1">
      <c r="A20" s="37">
        <v>8</v>
      </c>
      <c r="B20" s="37">
        <v>10</v>
      </c>
      <c r="C20" s="29" t="s">
        <v>323</v>
      </c>
      <c r="D20" s="43">
        <v>2463.39</v>
      </c>
      <c r="E20" s="41">
        <v>3929.5699999999997</v>
      </c>
      <c r="F20" s="47">
        <f>(D20-E20)/E20</f>
        <v>-0.37311461559407261</v>
      </c>
      <c r="G20" s="43">
        <v>415</v>
      </c>
      <c r="H20" s="41">
        <v>24</v>
      </c>
      <c r="I20" s="41">
        <f t="shared" si="0"/>
        <v>17.291666666666668</v>
      </c>
      <c r="J20" s="41">
        <v>7</v>
      </c>
      <c r="K20" s="41">
        <v>4</v>
      </c>
      <c r="L20" s="43">
        <v>34290.950000000004</v>
      </c>
      <c r="M20" s="43">
        <v>6234</v>
      </c>
      <c r="N20" s="39">
        <v>44421</v>
      </c>
      <c r="O20" s="38" t="s">
        <v>324</v>
      </c>
      <c r="P20" s="35"/>
      <c r="Q20" s="56"/>
      <c r="R20" s="56"/>
      <c r="S20" s="56"/>
      <c r="T20" s="56"/>
      <c r="U20" s="57"/>
      <c r="V20" s="57"/>
      <c r="W20" s="34"/>
      <c r="X20" s="58"/>
      <c r="Y20" s="57"/>
      <c r="Z20" s="58"/>
    </row>
    <row r="21" spans="1:26" ht="25.35" customHeight="1">
      <c r="A21" s="37">
        <v>9</v>
      </c>
      <c r="B21" s="37">
        <v>6</v>
      </c>
      <c r="C21" s="29" t="s">
        <v>362</v>
      </c>
      <c r="D21" s="43">
        <v>2068.0300000000002</v>
      </c>
      <c r="E21" s="41">
        <v>5517.24</v>
      </c>
      <c r="F21" s="47">
        <f>(D21-E21)/E21</f>
        <v>-0.62516946879236712</v>
      </c>
      <c r="G21" s="43">
        <v>334</v>
      </c>
      <c r="H21" s="41">
        <v>30</v>
      </c>
      <c r="I21" s="41">
        <f t="shared" si="0"/>
        <v>11.133333333333333</v>
      </c>
      <c r="J21" s="41">
        <v>11</v>
      </c>
      <c r="K21" s="41">
        <v>2</v>
      </c>
      <c r="L21" s="43">
        <v>12133.66</v>
      </c>
      <c r="M21" s="43">
        <v>2243</v>
      </c>
      <c r="N21" s="39">
        <v>44435</v>
      </c>
      <c r="O21" s="38" t="s">
        <v>48</v>
      </c>
      <c r="P21" s="35"/>
      <c r="Q21" s="56"/>
      <c r="R21" s="56"/>
      <c r="S21" s="56"/>
      <c r="T21" s="56"/>
      <c r="U21" s="57"/>
      <c r="V21" s="57"/>
      <c r="W21" s="34"/>
      <c r="X21" s="58"/>
      <c r="Y21" s="57"/>
      <c r="Z21" s="58"/>
    </row>
    <row r="22" spans="1:26" ht="25.35" customHeight="1">
      <c r="A22" s="37">
        <v>10</v>
      </c>
      <c r="B22" s="37">
        <v>9</v>
      </c>
      <c r="C22" s="29" t="s">
        <v>313</v>
      </c>
      <c r="D22" s="43">
        <v>1976.9999999999998</v>
      </c>
      <c r="E22" s="41">
        <v>4058.94</v>
      </c>
      <c r="F22" s="47">
        <f>(D22-E22)/E22</f>
        <v>-0.51292702035506821</v>
      </c>
      <c r="G22" s="43">
        <v>341</v>
      </c>
      <c r="H22" s="41">
        <v>18</v>
      </c>
      <c r="I22" s="41">
        <f t="shared" si="0"/>
        <v>18.944444444444443</v>
      </c>
      <c r="J22" s="41">
        <v>7</v>
      </c>
      <c r="K22" s="41">
        <v>6</v>
      </c>
      <c r="L22" s="43">
        <v>172349.53999999998</v>
      </c>
      <c r="M22" s="43">
        <v>27412</v>
      </c>
      <c r="N22" s="39">
        <v>44407</v>
      </c>
      <c r="O22" s="38" t="s">
        <v>314</v>
      </c>
      <c r="P22" s="35"/>
      <c r="Q22" s="56"/>
      <c r="R22" s="56"/>
      <c r="S22" s="56"/>
      <c r="T22" s="56"/>
      <c r="U22" s="57"/>
      <c r="V22" s="57"/>
      <c r="W22" s="34"/>
      <c r="X22" s="58"/>
      <c r="Y22" s="57"/>
      <c r="Z22" s="58"/>
    </row>
    <row r="23" spans="1:26" ht="25.35" customHeight="1">
      <c r="A23" s="14"/>
      <c r="B23" s="14"/>
      <c r="C23" s="28" t="s">
        <v>53</v>
      </c>
      <c r="D23" s="36">
        <f>SUM(D13:D22)</f>
        <v>82559.31</v>
      </c>
      <c r="E23" s="36">
        <f t="shared" ref="E23:G23" si="1">SUM(E13:E22)</f>
        <v>65104.14</v>
      </c>
      <c r="F23" s="67">
        <f>(D23-E23)/E23</f>
        <v>0.26811152101847896</v>
      </c>
      <c r="G23" s="36">
        <f t="shared" si="1"/>
        <v>14367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7</v>
      </c>
      <c r="C25" s="29" t="s">
        <v>348</v>
      </c>
      <c r="D25" s="43">
        <v>1844.94</v>
      </c>
      <c r="E25" s="41">
        <v>4816.8999999999996</v>
      </c>
      <c r="F25" s="47">
        <f>(D25-E25)/E25</f>
        <v>-0.61698602835848781</v>
      </c>
      <c r="G25" s="43">
        <v>397</v>
      </c>
      <c r="H25" s="41">
        <v>16</v>
      </c>
      <c r="I25" s="41">
        <f t="shared" ref="I25:I33" si="2">G25/H25</f>
        <v>24.8125</v>
      </c>
      <c r="J25" s="41">
        <v>6</v>
      </c>
      <c r="K25" s="41">
        <v>8</v>
      </c>
      <c r="L25" s="43">
        <v>156661.21</v>
      </c>
      <c r="M25" s="43">
        <v>32435</v>
      </c>
      <c r="N25" s="39">
        <v>44393</v>
      </c>
      <c r="O25" s="38" t="s">
        <v>45</v>
      </c>
      <c r="P25" s="35"/>
      <c r="Q25" s="56"/>
      <c r="R25" s="56"/>
      <c r="S25" s="56"/>
      <c r="T25" s="56"/>
      <c r="U25" s="57"/>
      <c r="V25" s="57"/>
      <c r="W25" s="34"/>
      <c r="X25" s="58"/>
      <c r="Y25" s="57"/>
      <c r="Z25" s="58"/>
    </row>
    <row r="26" spans="1:26" ht="25.35" customHeight="1">
      <c r="A26" s="37">
        <v>12</v>
      </c>
      <c r="B26" s="37">
        <v>4</v>
      </c>
      <c r="C26" s="29" t="s">
        <v>305</v>
      </c>
      <c r="D26" s="43">
        <v>1652.04</v>
      </c>
      <c r="E26" s="41">
        <v>6734.63</v>
      </c>
      <c r="F26" s="47">
        <f>(D26-E26)/E26</f>
        <v>-0.75469476422609705</v>
      </c>
      <c r="G26" s="43">
        <v>248</v>
      </c>
      <c r="H26" s="41">
        <v>31</v>
      </c>
      <c r="I26" s="41">
        <f t="shared" si="2"/>
        <v>8</v>
      </c>
      <c r="J26" s="41">
        <v>8</v>
      </c>
      <c r="K26" s="41">
        <v>2</v>
      </c>
      <c r="L26" s="43">
        <v>14886</v>
      </c>
      <c r="M26" s="43">
        <v>2619</v>
      </c>
      <c r="N26" s="39">
        <v>44435</v>
      </c>
      <c r="O26" s="38" t="s">
        <v>43</v>
      </c>
      <c r="P26" s="35"/>
      <c r="Q26" s="56"/>
      <c r="R26" s="56"/>
      <c r="S26" s="56"/>
      <c r="T26" s="56"/>
      <c r="U26" s="57"/>
      <c r="V26" s="57"/>
      <c r="W26" s="34"/>
      <c r="X26" s="58"/>
      <c r="Y26" s="57"/>
      <c r="Z26" s="58"/>
    </row>
    <row r="27" spans="1:26" ht="25.35" customHeight="1">
      <c r="A27" s="37">
        <v>13</v>
      </c>
      <c r="B27" s="37">
        <v>5</v>
      </c>
      <c r="C27" s="29" t="s">
        <v>326</v>
      </c>
      <c r="D27" s="43">
        <v>1426.12</v>
      </c>
      <c r="E27" s="41">
        <v>5855.48</v>
      </c>
      <c r="F27" s="47">
        <f>(D27-E27)/E27</f>
        <v>-0.75644695225668945</v>
      </c>
      <c r="G27" s="43">
        <v>248</v>
      </c>
      <c r="H27" s="41">
        <v>20</v>
      </c>
      <c r="I27" s="41">
        <f t="shared" si="2"/>
        <v>12.4</v>
      </c>
      <c r="J27" s="41">
        <v>9</v>
      </c>
      <c r="K27" s="41">
        <v>2</v>
      </c>
      <c r="L27" s="43">
        <v>9997.84</v>
      </c>
      <c r="M27" s="43">
        <v>1912</v>
      </c>
      <c r="N27" s="39">
        <v>44435</v>
      </c>
      <c r="O27" s="38" t="s">
        <v>68</v>
      </c>
      <c r="P27" s="35"/>
      <c r="Q27" s="56"/>
      <c r="R27" s="56"/>
      <c r="S27" s="56"/>
      <c r="T27" s="56"/>
      <c r="U27" s="57"/>
      <c r="V27" s="57"/>
      <c r="W27" s="34"/>
      <c r="X27" s="58"/>
      <c r="Y27" s="57"/>
      <c r="Z27" s="58"/>
    </row>
    <row r="28" spans="1:26" ht="25.35" customHeight="1">
      <c r="A28" s="37">
        <v>14</v>
      </c>
      <c r="B28" s="37">
        <v>15</v>
      </c>
      <c r="C28" s="29" t="s">
        <v>332</v>
      </c>
      <c r="D28" s="43">
        <v>1354.14</v>
      </c>
      <c r="E28" s="41">
        <v>1236.8900000000001</v>
      </c>
      <c r="F28" s="47">
        <f>(D28-E28)/E28</f>
        <v>9.4794201586236443E-2</v>
      </c>
      <c r="G28" s="43">
        <v>213</v>
      </c>
      <c r="H28" s="41">
        <v>6</v>
      </c>
      <c r="I28" s="41">
        <f t="shared" si="2"/>
        <v>35.5</v>
      </c>
      <c r="J28" s="41">
        <v>1</v>
      </c>
      <c r="K28" s="41">
        <v>8</v>
      </c>
      <c r="L28" s="43">
        <v>82672.47</v>
      </c>
      <c r="M28" s="43">
        <v>13317</v>
      </c>
      <c r="N28" s="39">
        <v>44393</v>
      </c>
      <c r="O28" s="38" t="s">
        <v>39</v>
      </c>
      <c r="P28" s="35"/>
      <c r="Q28" s="56"/>
      <c r="R28" s="56"/>
      <c r="S28" s="56"/>
      <c r="T28" s="56"/>
      <c r="U28" s="57"/>
      <c r="V28" s="57"/>
      <c r="W28" s="34"/>
      <c r="X28" s="58"/>
      <c r="Y28" s="57"/>
      <c r="Z28" s="58"/>
    </row>
    <row r="29" spans="1:26" ht="25.35" customHeight="1">
      <c r="A29" s="37">
        <v>15</v>
      </c>
      <c r="B29" s="37" t="s">
        <v>34</v>
      </c>
      <c r="C29" s="29" t="s">
        <v>368</v>
      </c>
      <c r="D29" s="43">
        <v>1330.5</v>
      </c>
      <c r="E29" s="41" t="s">
        <v>36</v>
      </c>
      <c r="F29" s="41" t="s">
        <v>36</v>
      </c>
      <c r="G29" s="43">
        <v>213</v>
      </c>
      <c r="H29" s="41">
        <v>43</v>
      </c>
      <c r="I29" s="41">
        <f t="shared" si="2"/>
        <v>4.9534883720930232</v>
      </c>
      <c r="J29" s="41">
        <v>10</v>
      </c>
      <c r="K29" s="41">
        <v>1</v>
      </c>
      <c r="L29" s="43">
        <v>1331</v>
      </c>
      <c r="M29" s="43">
        <v>213</v>
      </c>
      <c r="N29" s="39">
        <v>44442</v>
      </c>
      <c r="O29" s="38" t="s">
        <v>50</v>
      </c>
      <c r="P29" s="35"/>
      <c r="Q29" s="56"/>
      <c r="R29" s="56"/>
      <c r="S29" s="56"/>
      <c r="T29" s="56"/>
      <c r="U29" s="57"/>
      <c r="V29" s="57"/>
      <c r="W29" s="34"/>
      <c r="X29" s="58"/>
      <c r="Y29" s="57"/>
      <c r="Z29" s="58"/>
    </row>
    <row r="30" spans="1:26" ht="25.35" customHeight="1">
      <c r="A30" s="37">
        <v>16</v>
      </c>
      <c r="B30" s="37">
        <v>11</v>
      </c>
      <c r="C30" s="29" t="s">
        <v>363</v>
      </c>
      <c r="D30" s="43">
        <v>1114.82</v>
      </c>
      <c r="E30" s="41">
        <v>3820.87</v>
      </c>
      <c r="F30" s="47">
        <f t="shared" ref="F30:F35" si="3">(D30-E30)/E30</f>
        <v>-0.70822875418425657</v>
      </c>
      <c r="G30" s="43">
        <v>162</v>
      </c>
      <c r="H30" s="41">
        <v>10</v>
      </c>
      <c r="I30" s="41">
        <f t="shared" si="2"/>
        <v>16.2</v>
      </c>
      <c r="J30" s="41">
        <v>4</v>
      </c>
      <c r="K30" s="41">
        <v>5</v>
      </c>
      <c r="L30" s="43">
        <v>91702.49</v>
      </c>
      <c r="M30" s="43">
        <v>14048</v>
      </c>
      <c r="N30" s="39">
        <v>44414</v>
      </c>
      <c r="O30" s="38" t="s">
        <v>45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Z30" s="58"/>
    </row>
    <row r="31" spans="1:26" ht="25.35" customHeight="1">
      <c r="A31" s="37">
        <v>17</v>
      </c>
      <c r="B31" s="37">
        <v>8</v>
      </c>
      <c r="C31" s="29" t="s">
        <v>366</v>
      </c>
      <c r="D31" s="43">
        <v>1002.1</v>
      </c>
      <c r="E31" s="41">
        <v>4528.5200000000004</v>
      </c>
      <c r="F31" s="47">
        <f t="shared" si="3"/>
        <v>-0.77871357529612328</v>
      </c>
      <c r="G31" s="43">
        <v>149</v>
      </c>
      <c r="H31" s="41">
        <v>10</v>
      </c>
      <c r="I31" s="41">
        <f t="shared" si="2"/>
        <v>14.9</v>
      </c>
      <c r="J31" s="41">
        <v>4</v>
      </c>
      <c r="K31" s="41">
        <v>3</v>
      </c>
      <c r="L31" s="43">
        <v>24076</v>
      </c>
      <c r="M31" s="43">
        <v>4033</v>
      </c>
      <c r="N31" s="39">
        <v>44428</v>
      </c>
      <c r="O31" s="38" t="s">
        <v>50</v>
      </c>
      <c r="P31" s="35"/>
      <c r="Q31" s="56"/>
      <c r="R31" s="56"/>
      <c r="S31" s="56"/>
      <c r="T31" s="56"/>
      <c r="U31" s="57"/>
      <c r="V31" s="57"/>
      <c r="W31" s="34"/>
      <c r="X31" s="58"/>
      <c r="Y31" s="57"/>
      <c r="Z31" s="58"/>
    </row>
    <row r="32" spans="1:26" ht="25.35" customHeight="1">
      <c r="A32" s="37">
        <v>18</v>
      </c>
      <c r="B32" s="37">
        <v>12</v>
      </c>
      <c r="C32" s="29" t="s">
        <v>355</v>
      </c>
      <c r="D32" s="43">
        <v>977.9</v>
      </c>
      <c r="E32" s="41">
        <v>3267.89</v>
      </c>
      <c r="F32" s="47">
        <f t="shared" si="3"/>
        <v>-0.70075492137128237</v>
      </c>
      <c r="G32" s="43">
        <v>154</v>
      </c>
      <c r="H32" s="41">
        <v>14</v>
      </c>
      <c r="I32" s="41">
        <f t="shared" si="2"/>
        <v>11</v>
      </c>
      <c r="J32" s="41">
        <v>7</v>
      </c>
      <c r="K32" s="41">
        <v>2</v>
      </c>
      <c r="L32" s="43">
        <v>7282</v>
      </c>
      <c r="M32" s="43">
        <v>1408</v>
      </c>
      <c r="N32" s="39">
        <v>44435</v>
      </c>
      <c r="O32" s="38" t="s">
        <v>50</v>
      </c>
      <c r="P32" s="35"/>
      <c r="Q32" s="56"/>
      <c r="R32" s="56"/>
      <c r="S32" s="56"/>
      <c r="T32" s="56"/>
      <c r="U32" s="57"/>
      <c r="V32" s="57"/>
      <c r="W32" s="34"/>
      <c r="X32" s="58"/>
      <c r="Y32" s="57"/>
      <c r="Z32" s="58"/>
    </row>
    <row r="33" spans="1:26" ht="25.35" customHeight="1">
      <c r="A33" s="37">
        <v>19</v>
      </c>
      <c r="B33" s="37">
        <v>17</v>
      </c>
      <c r="C33" s="29" t="s">
        <v>365</v>
      </c>
      <c r="D33" s="43">
        <v>485.68</v>
      </c>
      <c r="E33" s="41">
        <v>747.18</v>
      </c>
      <c r="F33" s="47">
        <f t="shared" si="3"/>
        <v>-0.34998260124735669</v>
      </c>
      <c r="G33" s="43">
        <v>95</v>
      </c>
      <c r="H33" s="41">
        <v>3</v>
      </c>
      <c r="I33" s="41">
        <f t="shared" si="2"/>
        <v>31.666666666666668</v>
      </c>
      <c r="J33" s="41">
        <v>1</v>
      </c>
      <c r="K33" s="41">
        <v>10</v>
      </c>
      <c r="L33" s="43">
        <v>49351</v>
      </c>
      <c r="M33" s="43">
        <v>10878</v>
      </c>
      <c r="N33" s="39">
        <v>44379</v>
      </c>
      <c r="O33" s="38" t="s">
        <v>43</v>
      </c>
      <c r="P33" s="35"/>
      <c r="Q33" s="56"/>
      <c r="R33" s="56"/>
      <c r="S33" s="56"/>
      <c r="T33" s="56"/>
      <c r="U33" s="57"/>
      <c r="V33" s="57"/>
      <c r="W33" s="34"/>
      <c r="X33" s="58"/>
      <c r="Y33" s="57"/>
      <c r="Z33" s="58"/>
    </row>
    <row r="34" spans="1:26" ht="25.35" customHeight="1">
      <c r="A34" s="37">
        <v>20</v>
      </c>
      <c r="B34" s="37">
        <v>19</v>
      </c>
      <c r="C34" s="42" t="s">
        <v>216</v>
      </c>
      <c r="D34" s="43">
        <v>214</v>
      </c>
      <c r="E34" s="43">
        <v>510</v>
      </c>
      <c r="F34" s="47">
        <f t="shared" si="3"/>
        <v>-0.58039215686274515</v>
      </c>
      <c r="G34" s="43">
        <v>39</v>
      </c>
      <c r="H34" s="41" t="s">
        <v>36</v>
      </c>
      <c r="I34" s="41" t="s">
        <v>36</v>
      </c>
      <c r="J34" s="41">
        <v>3</v>
      </c>
      <c r="K34" s="41">
        <v>15</v>
      </c>
      <c r="L34" s="43">
        <f>6560.42+D34</f>
        <v>6774.42</v>
      </c>
      <c r="M34" s="43">
        <f>1358+G34</f>
        <v>1397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7"/>
      <c r="V34" s="57"/>
      <c r="W34" s="34"/>
      <c r="X34" s="58"/>
      <c r="Y34" s="57"/>
      <c r="Z34" s="58"/>
    </row>
    <row r="35" spans="1:26" ht="25.35" customHeight="1">
      <c r="A35" s="14"/>
      <c r="B35" s="14"/>
      <c r="C35" s="28" t="s">
        <v>69</v>
      </c>
      <c r="D35" s="36">
        <f>SUM(D23:D34)</f>
        <v>93961.549999999988</v>
      </c>
      <c r="E35" s="36">
        <f t="shared" ref="E35:G35" si="4">SUM(E23:E34)</f>
        <v>96622.499999999985</v>
      </c>
      <c r="F35" s="67">
        <f t="shared" si="3"/>
        <v>-2.7539651737431732E-2</v>
      </c>
      <c r="G35" s="36">
        <f t="shared" si="4"/>
        <v>16285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16</v>
      </c>
      <c r="C37" s="29" t="s">
        <v>373</v>
      </c>
      <c r="D37" s="43">
        <v>132.5</v>
      </c>
      <c r="E37" s="41">
        <v>936.44</v>
      </c>
      <c r="F37" s="47">
        <f>(D37-E37)/E37</f>
        <v>-0.85850668489171755</v>
      </c>
      <c r="G37" s="43">
        <v>34</v>
      </c>
      <c r="H37" s="41">
        <v>2</v>
      </c>
      <c r="I37" s="41">
        <f>G37/H37</f>
        <v>17</v>
      </c>
      <c r="J37" s="41">
        <v>2</v>
      </c>
      <c r="K37" s="41">
        <v>6</v>
      </c>
      <c r="L37" s="43">
        <v>44787</v>
      </c>
      <c r="M37" s="43">
        <v>8057</v>
      </c>
      <c r="N37" s="39">
        <v>44407</v>
      </c>
      <c r="O37" s="38" t="s">
        <v>41</v>
      </c>
      <c r="P37" s="35"/>
      <c r="Q37" s="56"/>
      <c r="R37" s="56"/>
      <c r="S37" s="56"/>
      <c r="T37" s="56"/>
      <c r="U37" s="57"/>
      <c r="V37" s="57"/>
      <c r="W37" s="34"/>
      <c r="X37" s="58"/>
      <c r="Y37" s="57"/>
      <c r="Z37" s="58"/>
    </row>
    <row r="38" spans="1:26" ht="25.35" customHeight="1">
      <c r="A38" s="37">
        <v>22</v>
      </c>
      <c r="B38" s="37">
        <v>14</v>
      </c>
      <c r="C38" s="29" t="s">
        <v>367</v>
      </c>
      <c r="D38" s="43">
        <v>126</v>
      </c>
      <c r="E38" s="41">
        <v>1884.28</v>
      </c>
      <c r="F38" s="47">
        <f>(D38-E38)/E38</f>
        <v>-0.93313095718258432</v>
      </c>
      <c r="G38" s="43">
        <v>20</v>
      </c>
      <c r="H38" s="41">
        <v>5</v>
      </c>
      <c r="I38" s="41">
        <f>G38/H38</f>
        <v>4</v>
      </c>
      <c r="J38" s="41">
        <v>3</v>
      </c>
      <c r="K38" s="41">
        <v>3</v>
      </c>
      <c r="L38" s="43">
        <v>12095.25</v>
      </c>
      <c r="M38" s="43">
        <v>2123</v>
      </c>
      <c r="N38" s="39">
        <v>44428</v>
      </c>
      <c r="O38" s="38" t="s">
        <v>68</v>
      </c>
      <c r="P38" s="35"/>
      <c r="Q38" s="56"/>
      <c r="R38" s="56"/>
      <c r="S38" s="56"/>
      <c r="T38" s="56"/>
      <c r="U38" s="57"/>
      <c r="V38" s="57"/>
      <c r="W38" s="34"/>
      <c r="X38" s="58"/>
      <c r="Y38" s="57"/>
      <c r="Z38" s="58"/>
    </row>
    <row r="39" spans="1:26" ht="25.35" customHeight="1">
      <c r="A39" s="37">
        <v>23</v>
      </c>
      <c r="B39" s="61">
        <v>22</v>
      </c>
      <c r="C39" s="49" t="s">
        <v>327</v>
      </c>
      <c r="D39" s="43">
        <v>101</v>
      </c>
      <c r="E39" s="41">
        <v>168</v>
      </c>
      <c r="F39" s="47">
        <f>(D39-E39)/E39</f>
        <v>-0.39880952380952384</v>
      </c>
      <c r="G39" s="43">
        <v>16</v>
      </c>
      <c r="H39" s="41" t="s">
        <v>36</v>
      </c>
      <c r="I39" s="41" t="s">
        <v>36</v>
      </c>
      <c r="J39" s="41">
        <v>1</v>
      </c>
      <c r="K39" s="41">
        <v>5</v>
      </c>
      <c r="L39" s="43">
        <v>2229.61</v>
      </c>
      <c r="M39" s="43">
        <v>419</v>
      </c>
      <c r="N39" s="39">
        <v>44414</v>
      </c>
      <c r="O39" s="38" t="s">
        <v>204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5.35" customHeight="1">
      <c r="A40" s="37">
        <v>24</v>
      </c>
      <c r="B40" s="37">
        <v>26</v>
      </c>
      <c r="C40" s="29" t="s">
        <v>141</v>
      </c>
      <c r="D40" s="43">
        <v>64</v>
      </c>
      <c r="E40" s="41">
        <v>30.2</v>
      </c>
      <c r="F40" s="47">
        <f>(D40-E40)/E40</f>
        <v>1.119205298013245</v>
      </c>
      <c r="G40" s="43">
        <v>10</v>
      </c>
      <c r="H40" s="41">
        <v>2</v>
      </c>
      <c r="I40" s="41">
        <f>G40/H40</f>
        <v>5</v>
      </c>
      <c r="J40" s="41">
        <v>2</v>
      </c>
      <c r="K40" s="41">
        <v>4</v>
      </c>
      <c r="L40" s="43">
        <v>7224.76</v>
      </c>
      <c r="M40" s="43">
        <v>1519</v>
      </c>
      <c r="N40" s="39">
        <v>44421</v>
      </c>
      <c r="O40" s="38" t="s">
        <v>68</v>
      </c>
      <c r="P40" s="35"/>
      <c r="Q40" s="56"/>
      <c r="R40" s="56"/>
      <c r="S40" s="56"/>
      <c r="T40" s="56"/>
      <c r="U40" s="57"/>
      <c r="V40" s="57"/>
      <c r="W40" s="34"/>
      <c r="X40" s="58"/>
      <c r="Y40" s="57"/>
      <c r="Z40" s="58"/>
    </row>
    <row r="41" spans="1:26" ht="25.35" customHeight="1">
      <c r="A41" s="37">
        <v>25</v>
      </c>
      <c r="B41" s="41" t="s">
        <v>36</v>
      </c>
      <c r="C41" s="52" t="s">
        <v>110</v>
      </c>
      <c r="D41" s="43">
        <v>39</v>
      </c>
      <c r="E41" s="41" t="s">
        <v>36</v>
      </c>
      <c r="F41" s="41" t="s">
        <v>36</v>
      </c>
      <c r="G41" s="43">
        <v>10</v>
      </c>
      <c r="H41" s="41">
        <v>1</v>
      </c>
      <c r="I41" s="41">
        <f>G41/H41</f>
        <v>10</v>
      </c>
      <c r="J41" s="41">
        <v>1</v>
      </c>
      <c r="K41" s="41" t="s">
        <v>36</v>
      </c>
      <c r="L41" s="43">
        <v>23874</v>
      </c>
      <c r="M41" s="43">
        <v>4218</v>
      </c>
      <c r="N41" s="39">
        <v>44323</v>
      </c>
      <c r="O41" s="48" t="s">
        <v>41</v>
      </c>
      <c r="P41" s="35"/>
      <c r="Q41" s="56"/>
      <c r="R41" s="56"/>
      <c r="S41" s="56"/>
      <c r="T41" s="56"/>
      <c r="U41" s="56"/>
      <c r="V41" s="57"/>
      <c r="W41" s="57"/>
      <c r="X41" s="58"/>
      <c r="Y41" s="34"/>
      <c r="Z41" s="58"/>
    </row>
    <row r="42" spans="1:26" ht="25.35" customHeight="1">
      <c r="A42" s="37">
        <v>26</v>
      </c>
      <c r="B42" s="61">
        <v>23</v>
      </c>
      <c r="C42" s="49" t="s">
        <v>374</v>
      </c>
      <c r="D42" s="43">
        <v>22</v>
      </c>
      <c r="E42" s="41">
        <v>114.02</v>
      </c>
      <c r="F42" s="47">
        <f>(D42-E42)/E42</f>
        <v>-0.80705139449219432</v>
      </c>
      <c r="G42" s="43">
        <v>4</v>
      </c>
      <c r="H42" s="41">
        <v>2</v>
      </c>
      <c r="I42" s="41">
        <f>G42/H42</f>
        <v>2</v>
      </c>
      <c r="J42" s="41">
        <v>1</v>
      </c>
      <c r="K42" s="41">
        <v>5</v>
      </c>
      <c r="L42" s="43">
        <v>3344</v>
      </c>
      <c r="M42" s="43">
        <v>589</v>
      </c>
      <c r="N42" s="39">
        <v>44414</v>
      </c>
      <c r="O42" s="38" t="s">
        <v>50</v>
      </c>
      <c r="P42" s="35"/>
      <c r="R42" s="40"/>
      <c r="T42" s="35"/>
      <c r="U42" s="34"/>
      <c r="V42" s="34"/>
      <c r="W42" s="34"/>
      <c r="X42" s="35"/>
      <c r="Y42" s="34"/>
      <c r="Z42" s="34"/>
    </row>
    <row r="43" spans="1:26" ht="25.35" customHeight="1">
      <c r="A43" s="37">
        <v>27</v>
      </c>
      <c r="B43" s="61">
        <v>27</v>
      </c>
      <c r="C43" s="29" t="s">
        <v>357</v>
      </c>
      <c r="D43" s="43">
        <v>22</v>
      </c>
      <c r="E43" s="41">
        <v>22</v>
      </c>
      <c r="F43" s="47">
        <f>(D43-E43)/E43</f>
        <v>0</v>
      </c>
      <c r="G43" s="43">
        <v>4</v>
      </c>
      <c r="H43" s="41" t="s">
        <v>36</v>
      </c>
      <c r="I43" s="41" t="s">
        <v>36</v>
      </c>
      <c r="J43" s="41">
        <v>2</v>
      </c>
      <c r="K43" s="41">
        <v>4</v>
      </c>
      <c r="L43" s="43">
        <v>715.57</v>
      </c>
      <c r="M43" s="43">
        <v>158</v>
      </c>
      <c r="N43" s="39">
        <v>44421</v>
      </c>
      <c r="O43" s="38" t="s">
        <v>81</v>
      </c>
      <c r="P43" s="35"/>
      <c r="Q43" s="56"/>
      <c r="R43" s="56"/>
      <c r="S43" s="56"/>
      <c r="T43" s="56"/>
      <c r="U43" s="56"/>
      <c r="V43" s="57"/>
      <c r="W43" s="58"/>
      <c r="X43" s="34"/>
      <c r="Y43" s="57"/>
      <c r="Z43" s="58"/>
    </row>
    <row r="44" spans="1:26" ht="25.35" customHeight="1">
      <c r="A44" s="37">
        <v>28</v>
      </c>
      <c r="B44" s="61">
        <v>13</v>
      </c>
      <c r="C44" s="49" t="s">
        <v>375</v>
      </c>
      <c r="D44" s="43">
        <v>12</v>
      </c>
      <c r="E44" s="41">
        <v>2392.71</v>
      </c>
      <c r="F44" s="47">
        <f>(D44-E44)/E44</f>
        <v>-0.99498476622741583</v>
      </c>
      <c r="G44" s="43">
        <v>2</v>
      </c>
      <c r="H44" s="41">
        <v>1</v>
      </c>
      <c r="I44" s="41">
        <f>G44/H44</f>
        <v>2</v>
      </c>
      <c r="J44" s="41">
        <v>1</v>
      </c>
      <c r="K44" s="41">
        <v>3</v>
      </c>
      <c r="L44" s="43">
        <v>18288.95</v>
      </c>
      <c r="M44" s="43">
        <v>2956</v>
      </c>
      <c r="N44" s="39">
        <v>44428</v>
      </c>
      <c r="O44" s="38" t="s">
        <v>45</v>
      </c>
      <c r="P44" s="35"/>
      <c r="Q44" s="56"/>
      <c r="R44" s="56"/>
      <c r="S44" s="56"/>
      <c r="T44" s="56"/>
      <c r="U44" s="56"/>
      <c r="V44" s="56"/>
      <c r="W44" s="56"/>
      <c r="X44" s="58"/>
      <c r="Y44" s="57"/>
      <c r="Z44" s="34"/>
    </row>
    <row r="45" spans="1:26" ht="25.35" customHeight="1">
      <c r="A45" s="14"/>
      <c r="B45" s="14"/>
      <c r="C45" s="28" t="s">
        <v>123</v>
      </c>
      <c r="D45" s="36">
        <f>SUM(D35:D44)</f>
        <v>94480.049999999988</v>
      </c>
      <c r="E45" s="36">
        <f t="shared" ref="E45:G45" si="5">SUM(E35:E44)</f>
        <v>102170.15</v>
      </c>
      <c r="F45" s="67">
        <f>(D45-E45)/E45</f>
        <v>-7.5267580599617467E-2</v>
      </c>
      <c r="G45" s="36">
        <f t="shared" si="5"/>
        <v>16385</v>
      </c>
      <c r="H45" s="36"/>
      <c r="I45" s="16"/>
      <c r="J45" s="15"/>
      <c r="K45" s="17"/>
      <c r="L45" s="18"/>
      <c r="M45" s="22"/>
      <c r="N45" s="19"/>
      <c r="O45" s="48"/>
    </row>
    <row r="46" spans="1:26" ht="23.1" customHeight="1"/>
    <row r="47" spans="1:26" ht="17.25" customHeight="1"/>
    <row r="48" spans="1:26" ht="16.5" customHeight="1"/>
    <row r="61" spans="16:18">
      <c r="R61" s="35"/>
    </row>
    <row r="64" spans="16:18">
      <c r="P64" s="35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C60F-7DB3-4B1A-B898-21925A012038}">
  <dimension ref="A1:Z70"/>
  <sheetViews>
    <sheetView topLeftCell="A13"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3.6640625" style="33" customWidth="1"/>
    <col min="25" max="25" width="12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376</v>
      </c>
      <c r="F1" s="2"/>
      <c r="G1" s="2"/>
      <c r="H1" s="2"/>
      <c r="I1" s="2"/>
    </row>
    <row r="2" spans="1:26" ht="19.5" customHeight="1">
      <c r="E2" s="2" t="s">
        <v>377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371</v>
      </c>
      <c r="E6" s="4" t="s">
        <v>378</v>
      </c>
      <c r="F6" s="129"/>
      <c r="G6" s="4" t="s">
        <v>371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6" ht="21.6">
      <c r="A10" s="132"/>
      <c r="B10" s="132"/>
      <c r="C10" s="129"/>
      <c r="D10" s="79" t="s">
        <v>372</v>
      </c>
      <c r="E10" s="79" t="s">
        <v>379</v>
      </c>
      <c r="F10" s="129"/>
      <c r="G10" s="79" t="s">
        <v>372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7"/>
      <c r="Z12" s="58"/>
    </row>
    <row r="13" spans="1:26" ht="25.35" customHeight="1">
      <c r="A13" s="37">
        <v>1</v>
      </c>
      <c r="B13" s="37">
        <v>1</v>
      </c>
      <c r="C13" s="29" t="s">
        <v>306</v>
      </c>
      <c r="D13" s="43">
        <v>25495.22</v>
      </c>
      <c r="E13" s="41">
        <v>33520.68</v>
      </c>
      <c r="F13" s="47">
        <f>(D13-E13)/E13</f>
        <v>-0.23941817409432026</v>
      </c>
      <c r="G13" s="43">
        <v>5347</v>
      </c>
      <c r="H13" s="41">
        <v>145</v>
      </c>
      <c r="I13" s="41">
        <f t="shared" ref="I13:I22" si="0">G13/H13</f>
        <v>36.875862068965517</v>
      </c>
      <c r="J13" s="41">
        <v>17</v>
      </c>
      <c r="K13" s="41">
        <v>2</v>
      </c>
      <c r="L13" s="43">
        <v>80537</v>
      </c>
      <c r="M13" s="43">
        <v>17492</v>
      </c>
      <c r="N13" s="39">
        <v>44428</v>
      </c>
      <c r="O13" s="38" t="s">
        <v>37</v>
      </c>
      <c r="P13" s="35"/>
      <c r="Q13" s="56"/>
      <c r="R13" s="56"/>
      <c r="S13" s="56"/>
      <c r="T13" s="56"/>
      <c r="U13" s="57"/>
      <c r="V13" s="57"/>
      <c r="W13" s="34"/>
      <c r="X13" s="58"/>
      <c r="Y13" s="57"/>
      <c r="Z13" s="58"/>
    </row>
    <row r="14" spans="1:26" ht="25.35" customHeight="1">
      <c r="A14" s="37">
        <v>2</v>
      </c>
      <c r="B14" s="37">
        <v>2</v>
      </c>
      <c r="C14" s="29" t="s">
        <v>312</v>
      </c>
      <c r="D14" s="43">
        <v>16382.04</v>
      </c>
      <c r="E14" s="41">
        <v>16546.47</v>
      </c>
      <c r="F14" s="47">
        <f>(D14-E14)/E14</f>
        <v>-9.9374670246886662E-3</v>
      </c>
      <c r="G14" s="43">
        <v>2437</v>
      </c>
      <c r="H14" s="41">
        <v>79</v>
      </c>
      <c r="I14" s="41">
        <f t="shared" si="0"/>
        <v>30.848101265822784</v>
      </c>
      <c r="J14" s="41">
        <v>9</v>
      </c>
      <c r="K14" s="41">
        <v>3</v>
      </c>
      <c r="L14" s="43">
        <v>87009</v>
      </c>
      <c r="M14" s="43">
        <v>13517</v>
      </c>
      <c r="N14" s="39">
        <v>44421</v>
      </c>
      <c r="O14" s="48" t="s">
        <v>41</v>
      </c>
      <c r="P14" s="35"/>
      <c r="Q14" s="56"/>
      <c r="R14" s="56"/>
      <c r="S14" s="56"/>
      <c r="T14" s="56"/>
      <c r="U14" s="57"/>
      <c r="V14" s="57"/>
      <c r="W14" s="34"/>
      <c r="X14" s="58"/>
      <c r="Y14" s="57"/>
      <c r="Z14" s="58"/>
    </row>
    <row r="15" spans="1:26" ht="25.35" customHeight="1">
      <c r="A15" s="37">
        <v>3</v>
      </c>
      <c r="B15" s="37">
        <v>3</v>
      </c>
      <c r="C15" s="29" t="s">
        <v>307</v>
      </c>
      <c r="D15" s="43">
        <v>9721.1299999999992</v>
      </c>
      <c r="E15" s="41">
        <v>7934.85</v>
      </c>
      <c r="F15" s="47">
        <f>(D15-E15)/E15</f>
        <v>0.22511830721437692</v>
      </c>
      <c r="G15" s="43">
        <v>1961</v>
      </c>
      <c r="H15" s="41">
        <v>63</v>
      </c>
      <c r="I15" s="41">
        <f t="shared" si="0"/>
        <v>31.126984126984127</v>
      </c>
      <c r="J15" s="41">
        <v>9</v>
      </c>
      <c r="K15" s="41">
        <v>6</v>
      </c>
      <c r="L15" s="43">
        <v>192462</v>
      </c>
      <c r="M15" s="43">
        <v>41436</v>
      </c>
      <c r="N15" s="39">
        <v>44400</v>
      </c>
      <c r="O15" s="38" t="s">
        <v>41</v>
      </c>
      <c r="P15" s="35"/>
      <c r="Q15" s="56"/>
      <c r="R15" s="56"/>
      <c r="S15" s="56"/>
      <c r="T15" s="56"/>
      <c r="U15" s="57"/>
      <c r="V15" s="57"/>
      <c r="W15" s="34"/>
      <c r="X15" s="58"/>
      <c r="Y15" s="57"/>
      <c r="Z15" s="58"/>
    </row>
    <row r="16" spans="1:26" ht="25.35" customHeight="1">
      <c r="A16" s="37">
        <v>4</v>
      </c>
      <c r="B16" s="37" t="s">
        <v>34</v>
      </c>
      <c r="C16" s="29" t="s">
        <v>305</v>
      </c>
      <c r="D16" s="43">
        <v>6734.63</v>
      </c>
      <c r="E16" s="41" t="s">
        <v>36</v>
      </c>
      <c r="F16" s="41" t="s">
        <v>36</v>
      </c>
      <c r="G16" s="43">
        <v>1049</v>
      </c>
      <c r="H16" s="41">
        <v>85</v>
      </c>
      <c r="I16" s="41">
        <f t="shared" si="0"/>
        <v>12.341176470588236</v>
      </c>
      <c r="J16" s="41">
        <v>14</v>
      </c>
      <c r="K16" s="41">
        <v>1</v>
      </c>
      <c r="L16" s="43">
        <v>6735</v>
      </c>
      <c r="M16" s="43">
        <v>1049</v>
      </c>
      <c r="N16" s="39">
        <v>44435</v>
      </c>
      <c r="O16" s="38" t="s">
        <v>43</v>
      </c>
      <c r="P16" s="35"/>
      <c r="Q16" s="56"/>
      <c r="R16" s="56"/>
      <c r="S16" s="56"/>
      <c r="T16" s="56"/>
      <c r="U16" s="57"/>
      <c r="V16" s="57"/>
      <c r="W16" s="34"/>
      <c r="X16" s="58"/>
      <c r="Y16" s="57"/>
      <c r="Z16" s="58"/>
    </row>
    <row r="17" spans="1:26" ht="25.35" customHeight="1">
      <c r="A17" s="37">
        <v>5</v>
      </c>
      <c r="B17" s="37" t="s">
        <v>34</v>
      </c>
      <c r="C17" s="29" t="s">
        <v>326</v>
      </c>
      <c r="D17" s="43">
        <v>5855.48</v>
      </c>
      <c r="E17" s="41" t="s">
        <v>36</v>
      </c>
      <c r="F17" s="41" t="s">
        <v>36</v>
      </c>
      <c r="G17" s="43">
        <v>1052</v>
      </c>
      <c r="H17" s="41">
        <v>58</v>
      </c>
      <c r="I17" s="41">
        <f t="shared" si="0"/>
        <v>18.137931034482758</v>
      </c>
      <c r="J17" s="41">
        <v>16</v>
      </c>
      <c r="K17" s="41">
        <v>1</v>
      </c>
      <c r="L17" s="43">
        <v>5855.48</v>
      </c>
      <c r="M17" s="43">
        <v>1052</v>
      </c>
      <c r="N17" s="39">
        <v>44435</v>
      </c>
      <c r="O17" s="38" t="s">
        <v>68</v>
      </c>
      <c r="P17" s="35"/>
      <c r="Q17" s="56"/>
      <c r="R17" s="56"/>
      <c r="S17" s="56"/>
      <c r="T17" s="56"/>
      <c r="U17" s="57"/>
      <c r="V17" s="57"/>
      <c r="W17" s="34"/>
      <c r="X17" s="58"/>
      <c r="Y17" s="57"/>
      <c r="Z17" s="58"/>
    </row>
    <row r="18" spans="1:26" ht="25.35" customHeight="1">
      <c r="A18" s="37">
        <v>6</v>
      </c>
      <c r="B18" s="37" t="s">
        <v>34</v>
      </c>
      <c r="C18" s="29" t="s">
        <v>362</v>
      </c>
      <c r="D18" s="43">
        <v>5517.24</v>
      </c>
      <c r="E18" s="41" t="s">
        <v>36</v>
      </c>
      <c r="F18" s="41" t="s">
        <v>36</v>
      </c>
      <c r="G18" s="43">
        <v>880</v>
      </c>
      <c r="H18" s="41">
        <v>64</v>
      </c>
      <c r="I18" s="41">
        <f t="shared" si="0"/>
        <v>13.75</v>
      </c>
      <c r="J18" s="41">
        <v>14</v>
      </c>
      <c r="K18" s="41">
        <v>1</v>
      </c>
      <c r="L18" s="43">
        <v>5517.24</v>
      </c>
      <c r="M18" s="43">
        <v>880</v>
      </c>
      <c r="N18" s="39">
        <v>44435</v>
      </c>
      <c r="O18" s="38" t="s">
        <v>48</v>
      </c>
      <c r="P18" s="35"/>
      <c r="Q18" s="56"/>
      <c r="R18" s="56"/>
      <c r="S18" s="56"/>
      <c r="T18" s="56"/>
      <c r="U18" s="57"/>
      <c r="V18" s="57"/>
      <c r="W18" s="34"/>
      <c r="X18" s="58"/>
      <c r="Y18" s="57"/>
      <c r="Z18" s="58"/>
    </row>
    <row r="19" spans="1:26" ht="25.35" customHeight="1">
      <c r="A19" s="37">
        <v>7</v>
      </c>
      <c r="B19" s="37">
        <v>11</v>
      </c>
      <c r="C19" s="29" t="s">
        <v>348</v>
      </c>
      <c r="D19" s="43">
        <v>4816.8999999999996</v>
      </c>
      <c r="E19" s="41">
        <v>3684.82</v>
      </c>
      <c r="F19" s="47">
        <f>(D19-E19)/E19</f>
        <v>0.3072280328482801</v>
      </c>
      <c r="G19" s="43">
        <v>963</v>
      </c>
      <c r="H19" s="41">
        <v>23</v>
      </c>
      <c r="I19" s="41">
        <f t="shared" si="0"/>
        <v>41.869565217391305</v>
      </c>
      <c r="J19" s="41">
        <v>7</v>
      </c>
      <c r="K19" s="41">
        <v>7</v>
      </c>
      <c r="L19" s="43">
        <v>150611.65</v>
      </c>
      <c r="M19" s="43">
        <v>30980</v>
      </c>
      <c r="N19" s="39">
        <v>44393</v>
      </c>
      <c r="O19" s="38" t="s">
        <v>45</v>
      </c>
      <c r="P19" s="35"/>
      <c r="Q19" s="56"/>
      <c r="R19" s="56"/>
      <c r="S19" s="56"/>
      <c r="T19" s="56"/>
      <c r="U19" s="57"/>
      <c r="V19" s="57"/>
      <c r="W19" s="34"/>
      <c r="X19" s="58"/>
      <c r="Y19" s="57"/>
      <c r="Z19" s="58"/>
    </row>
    <row r="20" spans="1:26" ht="25.35" customHeight="1">
      <c r="A20" s="37">
        <v>8</v>
      </c>
      <c r="B20" s="37">
        <v>5</v>
      </c>
      <c r="C20" s="29" t="s">
        <v>366</v>
      </c>
      <c r="D20" s="43">
        <v>4528.5200000000004</v>
      </c>
      <c r="E20" s="41">
        <v>7202.03</v>
      </c>
      <c r="F20" s="47">
        <f>(D20-E20)/E20</f>
        <v>-0.37121617099623294</v>
      </c>
      <c r="G20" s="43">
        <v>682</v>
      </c>
      <c r="H20" s="41">
        <v>24</v>
      </c>
      <c r="I20" s="41">
        <f t="shared" si="0"/>
        <v>28.416666666666668</v>
      </c>
      <c r="J20" s="41">
        <v>8</v>
      </c>
      <c r="K20" s="41">
        <v>2</v>
      </c>
      <c r="L20" s="43">
        <v>19012</v>
      </c>
      <c r="M20" s="43">
        <v>3017</v>
      </c>
      <c r="N20" s="39">
        <v>44428</v>
      </c>
      <c r="O20" s="38" t="s">
        <v>50</v>
      </c>
      <c r="P20" s="35"/>
      <c r="Q20" s="56"/>
      <c r="R20" s="56"/>
      <c r="S20" s="56"/>
      <c r="T20" s="56"/>
      <c r="U20" s="57"/>
      <c r="V20" s="57"/>
      <c r="W20" s="34"/>
      <c r="X20" s="58"/>
      <c r="Y20" s="57"/>
      <c r="Z20" s="58"/>
    </row>
    <row r="21" spans="1:26" ht="25.35" customHeight="1">
      <c r="A21" s="37">
        <v>9</v>
      </c>
      <c r="B21" s="37">
        <v>7</v>
      </c>
      <c r="C21" s="29" t="s">
        <v>313</v>
      </c>
      <c r="D21" s="43">
        <v>4058.94</v>
      </c>
      <c r="E21" s="41">
        <v>6277.34</v>
      </c>
      <c r="F21" s="47">
        <f>(D21-E21)/E21</f>
        <v>-0.35339809537160644</v>
      </c>
      <c r="G21" s="43">
        <v>645</v>
      </c>
      <c r="H21" s="41">
        <v>29</v>
      </c>
      <c r="I21" s="41">
        <f t="shared" si="0"/>
        <v>22.241379310344829</v>
      </c>
      <c r="J21" s="41">
        <v>10</v>
      </c>
      <c r="K21" s="41">
        <v>5</v>
      </c>
      <c r="L21" s="43">
        <v>166538.08999999994</v>
      </c>
      <c r="M21" s="43">
        <v>26262</v>
      </c>
      <c r="N21" s="39">
        <v>44407</v>
      </c>
      <c r="O21" s="38" t="s">
        <v>314</v>
      </c>
      <c r="P21" s="35"/>
      <c r="Q21" s="56"/>
      <c r="R21" s="56"/>
      <c r="S21" s="56"/>
      <c r="T21" s="56"/>
      <c r="U21" s="57"/>
      <c r="V21" s="57"/>
      <c r="W21" s="34"/>
      <c r="X21" s="58"/>
      <c r="Y21" s="57"/>
      <c r="Z21" s="58"/>
    </row>
    <row r="22" spans="1:26" ht="25.35" customHeight="1">
      <c r="A22" s="37">
        <v>10</v>
      </c>
      <c r="B22" s="37">
        <v>9</v>
      </c>
      <c r="C22" s="29" t="s">
        <v>323</v>
      </c>
      <c r="D22" s="43">
        <v>3929.5699999999997</v>
      </c>
      <c r="E22" s="41">
        <v>4790.54</v>
      </c>
      <c r="F22" s="47">
        <f>(D22-E22)/E22</f>
        <v>-0.1797229539884857</v>
      </c>
      <c r="G22" s="43">
        <v>630</v>
      </c>
      <c r="H22" s="41">
        <v>32</v>
      </c>
      <c r="I22" s="41">
        <f t="shared" si="0"/>
        <v>19.6875</v>
      </c>
      <c r="J22" s="41">
        <v>6</v>
      </c>
      <c r="K22" s="41">
        <v>3</v>
      </c>
      <c r="L22" s="43">
        <v>28461.11</v>
      </c>
      <c r="M22" s="43">
        <v>5061</v>
      </c>
      <c r="N22" s="39">
        <v>44421</v>
      </c>
      <c r="O22" s="38" t="s">
        <v>324</v>
      </c>
      <c r="P22" s="35"/>
      <c r="Q22" s="56"/>
      <c r="R22" s="56"/>
      <c r="S22" s="56"/>
      <c r="T22" s="56"/>
      <c r="U22" s="57"/>
      <c r="V22" s="57"/>
      <c r="W22" s="34"/>
      <c r="X22" s="58"/>
      <c r="Y22" s="57"/>
      <c r="Z22" s="58"/>
    </row>
    <row r="23" spans="1:26" ht="25.35" customHeight="1">
      <c r="A23" s="14"/>
      <c r="B23" s="14"/>
      <c r="C23" s="28" t="s">
        <v>53</v>
      </c>
      <c r="D23" s="36">
        <f>SUM(D13:D22)</f>
        <v>87039.670000000013</v>
      </c>
      <c r="E23" s="36">
        <f t="shared" ref="E23:G23" si="1">SUM(E13:E22)</f>
        <v>79956.73</v>
      </c>
      <c r="F23" s="67">
        <f>(D23-E23)/E23</f>
        <v>8.8584663229724595E-2</v>
      </c>
      <c r="G23" s="36">
        <f t="shared" si="1"/>
        <v>15646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6</v>
      </c>
      <c r="C25" s="29" t="s">
        <v>363</v>
      </c>
      <c r="D25" s="43">
        <v>3820.87</v>
      </c>
      <c r="E25" s="41">
        <v>7079.5</v>
      </c>
      <c r="F25" s="47">
        <f>(D25-E25)/E25</f>
        <v>-0.46029098100148319</v>
      </c>
      <c r="G25" s="43">
        <v>594</v>
      </c>
      <c r="H25" s="41">
        <v>23</v>
      </c>
      <c r="I25" s="41">
        <f t="shared" ref="I25:I32" si="2">G25/H25</f>
        <v>25.826086956521738</v>
      </c>
      <c r="J25" s="41">
        <v>6</v>
      </c>
      <c r="K25" s="41">
        <v>4</v>
      </c>
      <c r="L25" s="43">
        <v>86884.98</v>
      </c>
      <c r="M25" s="43">
        <v>13077</v>
      </c>
      <c r="N25" s="39">
        <v>44414</v>
      </c>
      <c r="O25" s="38" t="s">
        <v>45</v>
      </c>
      <c r="P25" s="35"/>
      <c r="Q25" s="56"/>
      <c r="R25" s="56"/>
      <c r="S25" s="56"/>
      <c r="T25" s="56"/>
      <c r="U25" s="57"/>
      <c r="V25" s="57"/>
      <c r="W25" s="34"/>
      <c r="X25" s="58"/>
      <c r="Y25" s="57"/>
      <c r="Z25" s="58"/>
    </row>
    <row r="26" spans="1:26" ht="25.35" customHeight="1">
      <c r="A26" s="37">
        <v>12</v>
      </c>
      <c r="B26" s="37" t="s">
        <v>34</v>
      </c>
      <c r="C26" s="29" t="s">
        <v>355</v>
      </c>
      <c r="D26" s="43">
        <v>3267.89</v>
      </c>
      <c r="E26" s="41" t="s">
        <v>36</v>
      </c>
      <c r="F26" s="41" t="s">
        <v>36</v>
      </c>
      <c r="G26" s="43">
        <v>533</v>
      </c>
      <c r="H26" s="41">
        <v>63</v>
      </c>
      <c r="I26" s="41">
        <f t="shared" si="2"/>
        <v>8.4603174603174605</v>
      </c>
      <c r="J26" s="41">
        <v>14</v>
      </c>
      <c r="K26" s="41">
        <v>1</v>
      </c>
      <c r="L26" s="43">
        <v>3268</v>
      </c>
      <c r="M26" s="43">
        <v>533</v>
      </c>
      <c r="N26" s="39">
        <v>44435</v>
      </c>
      <c r="O26" s="38" t="s">
        <v>50</v>
      </c>
      <c r="P26" s="35"/>
      <c r="Q26" s="56"/>
      <c r="R26" s="56"/>
      <c r="S26" s="56"/>
      <c r="T26" s="56"/>
      <c r="U26" s="57"/>
      <c r="V26" s="57"/>
      <c r="W26" s="34"/>
      <c r="X26" s="58"/>
      <c r="Y26" s="57"/>
      <c r="Z26" s="58"/>
    </row>
    <row r="27" spans="1:26" ht="25.35" customHeight="1">
      <c r="A27" s="37">
        <v>13</v>
      </c>
      <c r="B27" s="37">
        <v>4</v>
      </c>
      <c r="C27" s="29" t="s">
        <v>375</v>
      </c>
      <c r="D27" s="43">
        <v>2392.71</v>
      </c>
      <c r="E27" s="41">
        <v>7843.68</v>
      </c>
      <c r="F27" s="47">
        <f t="shared" ref="F27:F35" si="3">(D27-E27)/E27</f>
        <v>-0.69495058441955815</v>
      </c>
      <c r="G27" s="43">
        <v>390</v>
      </c>
      <c r="H27" s="41">
        <v>41</v>
      </c>
      <c r="I27" s="41">
        <f t="shared" si="2"/>
        <v>9.5121951219512191</v>
      </c>
      <c r="J27" s="41">
        <v>11</v>
      </c>
      <c r="K27" s="41">
        <v>2</v>
      </c>
      <c r="L27" s="43">
        <v>16177.36</v>
      </c>
      <c r="M27" s="43">
        <v>2503</v>
      </c>
      <c r="N27" s="39">
        <v>44428</v>
      </c>
      <c r="O27" s="38" t="s">
        <v>45</v>
      </c>
      <c r="P27" s="35"/>
      <c r="Q27" s="56"/>
      <c r="R27" s="56"/>
      <c r="S27" s="56"/>
      <c r="T27" s="56"/>
      <c r="U27" s="57"/>
      <c r="V27" s="57"/>
      <c r="W27" s="34"/>
      <c r="X27" s="58"/>
      <c r="Y27" s="57"/>
      <c r="Z27" s="58"/>
    </row>
    <row r="28" spans="1:26" ht="25.35" customHeight="1">
      <c r="A28" s="37">
        <v>14</v>
      </c>
      <c r="B28" s="37">
        <v>8</v>
      </c>
      <c r="C28" s="29" t="s">
        <v>367</v>
      </c>
      <c r="D28" s="43">
        <v>1884.28</v>
      </c>
      <c r="E28" s="41">
        <v>5342.25</v>
      </c>
      <c r="F28" s="47">
        <f t="shared" si="3"/>
        <v>-0.64728719172633253</v>
      </c>
      <c r="G28" s="43">
        <v>309</v>
      </c>
      <c r="H28" s="41">
        <v>31</v>
      </c>
      <c r="I28" s="41">
        <f t="shared" si="2"/>
        <v>9.9677419354838701</v>
      </c>
      <c r="J28" s="41">
        <v>10</v>
      </c>
      <c r="K28" s="41">
        <v>2</v>
      </c>
      <c r="L28" s="43">
        <v>10688.5</v>
      </c>
      <c r="M28" s="43">
        <v>1806</v>
      </c>
      <c r="N28" s="39">
        <v>44428</v>
      </c>
      <c r="O28" s="38" t="s">
        <v>68</v>
      </c>
      <c r="P28" s="35"/>
      <c r="Q28" s="56"/>
      <c r="R28" s="56"/>
      <c r="S28" s="56"/>
      <c r="T28" s="56"/>
      <c r="U28" s="57"/>
      <c r="V28" s="57"/>
      <c r="W28" s="34"/>
      <c r="X28" s="58"/>
      <c r="Y28" s="57"/>
      <c r="Z28" s="58"/>
    </row>
    <row r="29" spans="1:26" ht="25.35" customHeight="1">
      <c r="A29" s="37">
        <v>15</v>
      </c>
      <c r="B29" s="37">
        <v>12</v>
      </c>
      <c r="C29" s="29" t="s">
        <v>332</v>
      </c>
      <c r="D29" s="43">
        <v>1236.8900000000001</v>
      </c>
      <c r="E29" s="41">
        <v>1099.67</v>
      </c>
      <c r="F29" s="47">
        <f t="shared" si="3"/>
        <v>0.12478288941227825</v>
      </c>
      <c r="G29" s="43">
        <v>195</v>
      </c>
      <c r="H29" s="41">
        <v>6</v>
      </c>
      <c r="I29" s="41">
        <f t="shared" si="2"/>
        <v>32.5</v>
      </c>
      <c r="J29" s="41">
        <v>1</v>
      </c>
      <c r="K29" s="41">
        <v>7</v>
      </c>
      <c r="L29" s="43">
        <v>80331.33</v>
      </c>
      <c r="M29" s="43">
        <v>12866</v>
      </c>
      <c r="N29" s="39">
        <v>44393</v>
      </c>
      <c r="O29" s="38" t="s">
        <v>39</v>
      </c>
      <c r="P29" s="35"/>
      <c r="Q29" s="56"/>
      <c r="R29" s="56"/>
      <c r="S29" s="56"/>
      <c r="T29" s="56"/>
      <c r="U29" s="57"/>
      <c r="V29" s="57"/>
      <c r="W29" s="34"/>
      <c r="X29" s="58"/>
      <c r="Y29" s="57"/>
      <c r="Z29" s="58"/>
    </row>
    <row r="30" spans="1:26" ht="25.35" customHeight="1">
      <c r="A30" s="37">
        <v>16</v>
      </c>
      <c r="B30" s="37">
        <v>14</v>
      </c>
      <c r="C30" s="29" t="s">
        <v>373</v>
      </c>
      <c r="D30" s="43">
        <v>936.44</v>
      </c>
      <c r="E30" s="41">
        <v>923.32</v>
      </c>
      <c r="F30" s="47">
        <f t="shared" si="3"/>
        <v>1.4209591474245119E-2</v>
      </c>
      <c r="G30" s="43">
        <v>177</v>
      </c>
      <c r="H30" s="41">
        <v>9</v>
      </c>
      <c r="I30" s="41">
        <f t="shared" si="2"/>
        <v>19.666666666666668</v>
      </c>
      <c r="J30" s="41">
        <v>3</v>
      </c>
      <c r="K30" s="41">
        <v>5</v>
      </c>
      <c r="L30" s="43">
        <v>43779</v>
      </c>
      <c r="M30" s="43">
        <v>7808</v>
      </c>
      <c r="N30" s="39">
        <v>44407</v>
      </c>
      <c r="O30" s="38" t="s">
        <v>41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Z30" s="58"/>
    </row>
    <row r="31" spans="1:26" ht="25.35" customHeight="1">
      <c r="A31" s="37">
        <v>17</v>
      </c>
      <c r="B31" s="37">
        <v>15</v>
      </c>
      <c r="C31" s="29" t="s">
        <v>365</v>
      </c>
      <c r="D31" s="43">
        <v>747.18</v>
      </c>
      <c r="E31" s="41">
        <v>625.97</v>
      </c>
      <c r="F31" s="47">
        <f t="shared" si="3"/>
        <v>0.19363547773854964</v>
      </c>
      <c r="G31" s="43">
        <v>150</v>
      </c>
      <c r="H31" s="41">
        <v>3</v>
      </c>
      <c r="I31" s="41">
        <f t="shared" si="2"/>
        <v>50</v>
      </c>
      <c r="J31" s="41">
        <v>1</v>
      </c>
      <c r="K31" s="41">
        <v>9</v>
      </c>
      <c r="L31" s="43">
        <v>48065</v>
      </c>
      <c r="M31" s="43">
        <v>10573</v>
      </c>
      <c r="N31" s="39">
        <v>44379</v>
      </c>
      <c r="O31" s="38" t="s">
        <v>43</v>
      </c>
      <c r="P31" s="35"/>
      <c r="Q31" s="56"/>
      <c r="R31" s="56"/>
      <c r="S31" s="56"/>
      <c r="T31" s="56"/>
      <c r="U31" s="57"/>
      <c r="V31" s="57"/>
      <c r="W31" s="34"/>
      <c r="X31" s="58"/>
      <c r="Y31" s="57"/>
      <c r="Z31" s="58"/>
    </row>
    <row r="32" spans="1:26" ht="25.35" customHeight="1">
      <c r="A32" s="37">
        <v>18</v>
      </c>
      <c r="B32" s="37">
        <v>10</v>
      </c>
      <c r="C32" s="29" t="s">
        <v>380</v>
      </c>
      <c r="D32" s="43">
        <v>651.80999999999995</v>
      </c>
      <c r="E32" s="41">
        <v>3765.72</v>
      </c>
      <c r="F32" s="47">
        <f t="shared" si="3"/>
        <v>-0.82690959497785288</v>
      </c>
      <c r="G32" s="43">
        <v>97</v>
      </c>
      <c r="H32" s="41">
        <v>6</v>
      </c>
      <c r="I32" s="41">
        <f t="shared" si="2"/>
        <v>16.166666666666668</v>
      </c>
      <c r="J32" s="41">
        <v>5</v>
      </c>
      <c r="K32" s="41">
        <v>3</v>
      </c>
      <c r="L32" s="43">
        <v>29885.09</v>
      </c>
      <c r="M32" s="43">
        <v>4500</v>
      </c>
      <c r="N32" s="39">
        <v>44421</v>
      </c>
      <c r="O32" s="38" t="s">
        <v>39</v>
      </c>
      <c r="P32" s="35"/>
      <c r="Q32" s="56"/>
      <c r="R32" s="56"/>
      <c r="S32" s="56"/>
      <c r="T32" s="56"/>
      <c r="U32" s="57"/>
      <c r="V32" s="57"/>
      <c r="W32" s="34"/>
      <c r="X32" s="58"/>
      <c r="Y32" s="57"/>
      <c r="Z32" s="58"/>
    </row>
    <row r="33" spans="1:26" ht="25.35" customHeight="1">
      <c r="A33" s="37">
        <v>19</v>
      </c>
      <c r="B33" s="37">
        <v>22</v>
      </c>
      <c r="C33" s="42" t="s">
        <v>216</v>
      </c>
      <c r="D33" s="43">
        <v>510</v>
      </c>
      <c r="E33" s="43">
        <v>154.5</v>
      </c>
      <c r="F33" s="47">
        <f t="shared" si="3"/>
        <v>2.3009708737864076</v>
      </c>
      <c r="G33" s="43">
        <v>101</v>
      </c>
      <c r="H33" s="41" t="s">
        <v>36</v>
      </c>
      <c r="I33" s="41" t="s">
        <v>36</v>
      </c>
      <c r="J33" s="41">
        <v>2</v>
      </c>
      <c r="K33" s="41">
        <v>14</v>
      </c>
      <c r="L33" s="43">
        <v>6482.42</v>
      </c>
      <c r="M33" s="43">
        <v>1303</v>
      </c>
      <c r="N33" s="39">
        <v>44330</v>
      </c>
      <c r="O33" s="38" t="s">
        <v>81</v>
      </c>
      <c r="P33" s="35"/>
      <c r="Q33" s="56"/>
      <c r="R33" s="56"/>
      <c r="S33" s="56"/>
      <c r="T33" s="56"/>
      <c r="U33" s="57"/>
      <c r="V33" s="57"/>
      <c r="W33" s="34"/>
      <c r="X33" s="58"/>
      <c r="Y33" s="57"/>
      <c r="Z33" s="58"/>
    </row>
    <row r="34" spans="1:26" ht="25.35" customHeight="1">
      <c r="A34" s="37">
        <v>20</v>
      </c>
      <c r="B34" s="61">
        <v>13</v>
      </c>
      <c r="C34" s="29" t="s">
        <v>381</v>
      </c>
      <c r="D34" s="43">
        <v>338.5</v>
      </c>
      <c r="E34" s="41">
        <v>1023.29</v>
      </c>
      <c r="F34" s="47">
        <f t="shared" si="3"/>
        <v>-0.66920423340402035</v>
      </c>
      <c r="G34" s="43">
        <v>78</v>
      </c>
      <c r="H34" s="41">
        <v>7</v>
      </c>
      <c r="I34" s="41">
        <f>G34/H34</f>
        <v>11.142857142857142</v>
      </c>
      <c r="J34" s="41">
        <v>3</v>
      </c>
      <c r="K34" s="41">
        <v>4</v>
      </c>
      <c r="L34" s="43">
        <v>25363.41</v>
      </c>
      <c r="M34" s="43">
        <v>6014</v>
      </c>
      <c r="N34" s="39">
        <v>44414</v>
      </c>
      <c r="O34" s="38" t="s">
        <v>48</v>
      </c>
      <c r="P34" s="35"/>
      <c r="Q34" s="56"/>
      <c r="R34" s="56"/>
      <c r="S34" s="56"/>
      <c r="T34" s="56"/>
      <c r="U34" s="56"/>
      <c r="V34" s="57"/>
      <c r="W34" s="58"/>
      <c r="X34" s="57"/>
      <c r="Y34" s="34"/>
      <c r="Z34" s="58"/>
    </row>
    <row r="35" spans="1:26" ht="25.35" customHeight="1">
      <c r="A35" s="14"/>
      <c r="B35" s="14"/>
      <c r="C35" s="28" t="s">
        <v>69</v>
      </c>
      <c r="D35" s="36">
        <f>SUM(D23:D34)</f>
        <v>102826.24000000001</v>
      </c>
      <c r="E35" s="36">
        <f t="shared" ref="E35:G35" si="4">SUM(E23:E34)</f>
        <v>107814.63</v>
      </c>
      <c r="F35" s="67">
        <f t="shared" si="3"/>
        <v>-4.6268210538773814E-2</v>
      </c>
      <c r="G35" s="36">
        <f t="shared" si="4"/>
        <v>18270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41" t="s">
        <v>36</v>
      </c>
      <c r="C37" s="29" t="s">
        <v>236</v>
      </c>
      <c r="D37" s="43">
        <v>168</v>
      </c>
      <c r="E37" s="41" t="s">
        <v>36</v>
      </c>
      <c r="F37" s="41" t="s">
        <v>36</v>
      </c>
      <c r="G37" s="43">
        <v>84</v>
      </c>
      <c r="H37" s="41">
        <v>4</v>
      </c>
      <c r="I37" s="41">
        <f>G37/H37</f>
        <v>21</v>
      </c>
      <c r="J37" s="41">
        <v>2</v>
      </c>
      <c r="K37" s="41" t="s">
        <v>36</v>
      </c>
      <c r="L37" s="43">
        <v>116544.92</v>
      </c>
      <c r="M37" s="43">
        <v>23900</v>
      </c>
      <c r="N37" s="39">
        <v>44106</v>
      </c>
      <c r="O37" s="38" t="s">
        <v>68</v>
      </c>
      <c r="P37" s="35"/>
      <c r="Q37" s="56"/>
      <c r="R37" s="56"/>
      <c r="S37" s="56"/>
      <c r="T37" s="56"/>
      <c r="U37" s="56"/>
      <c r="V37" s="57"/>
      <c r="W37" s="57"/>
      <c r="X37" s="34"/>
      <c r="Y37" s="58"/>
      <c r="Z37" s="58"/>
    </row>
    <row r="38" spans="1:26" ht="25.35" customHeight="1">
      <c r="A38" s="37">
        <v>22</v>
      </c>
      <c r="B38" s="61">
        <v>26</v>
      </c>
      <c r="C38" s="29" t="s">
        <v>327</v>
      </c>
      <c r="D38" s="43">
        <v>168</v>
      </c>
      <c r="E38" s="41">
        <v>82</v>
      </c>
      <c r="F38" s="47">
        <f>(D38-E38)/E38</f>
        <v>1.0487804878048781</v>
      </c>
      <c r="G38" s="43">
        <v>26</v>
      </c>
      <c r="H38" s="41" t="s">
        <v>36</v>
      </c>
      <c r="I38" s="41" t="s">
        <v>36</v>
      </c>
      <c r="J38" s="41">
        <v>2</v>
      </c>
      <c r="K38" s="41">
        <v>4</v>
      </c>
      <c r="L38" s="43">
        <v>1903.61</v>
      </c>
      <c r="M38" s="43">
        <v>362</v>
      </c>
      <c r="N38" s="39">
        <v>44414</v>
      </c>
      <c r="O38" s="48" t="s">
        <v>204</v>
      </c>
      <c r="P38" s="35"/>
      <c r="Q38" s="56"/>
      <c r="R38" s="56"/>
      <c r="S38" s="56"/>
      <c r="T38" s="56"/>
      <c r="U38" s="56"/>
      <c r="V38" s="57"/>
      <c r="W38" s="57"/>
      <c r="X38" s="58"/>
      <c r="Y38" s="34"/>
      <c r="Z38" s="58"/>
    </row>
    <row r="39" spans="1:26" ht="25.35" customHeight="1">
      <c r="A39" s="37">
        <v>23</v>
      </c>
      <c r="B39" s="61">
        <v>23</v>
      </c>
      <c r="C39" s="49" t="s">
        <v>374</v>
      </c>
      <c r="D39" s="43">
        <v>114.02</v>
      </c>
      <c r="E39" s="41">
        <v>150</v>
      </c>
      <c r="F39" s="47">
        <f>(D39-E39)/E39</f>
        <v>-0.2398666666666667</v>
      </c>
      <c r="G39" s="43">
        <v>20</v>
      </c>
      <c r="H39" s="41">
        <v>2</v>
      </c>
      <c r="I39" s="41">
        <f>G39/H39</f>
        <v>10</v>
      </c>
      <c r="J39" s="41">
        <v>2</v>
      </c>
      <c r="K39" s="41">
        <v>4</v>
      </c>
      <c r="L39" s="43">
        <v>3303</v>
      </c>
      <c r="M39" s="43">
        <v>580</v>
      </c>
      <c r="N39" s="39">
        <v>44414</v>
      </c>
      <c r="O39" s="38" t="s">
        <v>50</v>
      </c>
      <c r="P39" s="35"/>
      <c r="R39" s="40"/>
      <c r="T39" s="35"/>
      <c r="U39" s="34"/>
      <c r="V39" s="34"/>
      <c r="W39" s="34"/>
      <c r="X39" s="35"/>
      <c r="Y39" s="34"/>
      <c r="Z39" s="34"/>
    </row>
    <row r="40" spans="1:26" ht="25.35" customHeight="1">
      <c r="A40" s="37">
        <v>24</v>
      </c>
      <c r="B40" s="44" t="s">
        <v>36</v>
      </c>
      <c r="C40" s="42" t="s">
        <v>382</v>
      </c>
      <c r="D40" s="43">
        <v>72</v>
      </c>
      <c r="E40" s="41" t="s">
        <v>36</v>
      </c>
      <c r="F40" s="41" t="s">
        <v>36</v>
      </c>
      <c r="G40" s="43">
        <v>36</v>
      </c>
      <c r="H40" s="31">
        <v>4</v>
      </c>
      <c r="I40" s="41">
        <f>G40/H40</f>
        <v>9</v>
      </c>
      <c r="J40" s="41">
        <v>2</v>
      </c>
      <c r="K40" s="41" t="s">
        <v>36</v>
      </c>
      <c r="L40" s="43">
        <v>246627</v>
      </c>
      <c r="M40" s="43">
        <v>51341</v>
      </c>
      <c r="N40" s="39">
        <v>43840</v>
      </c>
      <c r="O40" s="38" t="s">
        <v>41</v>
      </c>
      <c r="P40" s="35"/>
      <c r="Q40" s="56"/>
      <c r="R40" s="56"/>
      <c r="T40" s="56"/>
      <c r="U40" s="56"/>
      <c r="V40" s="57"/>
      <c r="W40" s="57"/>
      <c r="X40" s="58"/>
      <c r="Y40" s="34"/>
      <c r="Z40" s="58"/>
    </row>
    <row r="41" spans="1:26" ht="25.35" customHeight="1">
      <c r="A41" s="37">
        <v>25</v>
      </c>
      <c r="B41" s="41" t="s">
        <v>36</v>
      </c>
      <c r="C41" s="42" t="s">
        <v>383</v>
      </c>
      <c r="D41" s="43">
        <v>38</v>
      </c>
      <c r="E41" s="41" t="s">
        <v>36</v>
      </c>
      <c r="F41" s="41" t="s">
        <v>36</v>
      </c>
      <c r="G41" s="43">
        <v>19</v>
      </c>
      <c r="H41" s="31">
        <v>2</v>
      </c>
      <c r="I41" s="41">
        <f>G41/H41</f>
        <v>9.5</v>
      </c>
      <c r="J41" s="41">
        <v>2</v>
      </c>
      <c r="K41" s="41" t="s">
        <v>36</v>
      </c>
      <c r="L41" s="43">
        <v>89970</v>
      </c>
      <c r="M41" s="43">
        <v>21027</v>
      </c>
      <c r="N41" s="39">
        <v>43875</v>
      </c>
      <c r="O41" s="38" t="s">
        <v>68</v>
      </c>
      <c r="P41" s="35"/>
      <c r="Q41" s="56"/>
      <c r="R41" s="56"/>
      <c r="S41" s="56"/>
      <c r="T41" s="56"/>
      <c r="U41" s="56"/>
      <c r="V41" s="57"/>
      <c r="W41" s="57"/>
      <c r="X41" s="58"/>
      <c r="Y41" s="34"/>
      <c r="Z41" s="58"/>
    </row>
    <row r="42" spans="1:26" ht="25.35" customHeight="1">
      <c r="A42" s="37">
        <v>26</v>
      </c>
      <c r="B42" s="61">
        <v>21</v>
      </c>
      <c r="C42" s="29" t="s">
        <v>141</v>
      </c>
      <c r="D42" s="43">
        <v>30.2</v>
      </c>
      <c r="E42" s="41">
        <v>181</v>
      </c>
      <c r="F42" s="47">
        <f>(D42-E42)/E42</f>
        <v>-0.8331491712707183</v>
      </c>
      <c r="G42" s="43">
        <v>6</v>
      </c>
      <c r="H42" s="41">
        <v>2</v>
      </c>
      <c r="I42" s="41">
        <f>G42/H42</f>
        <v>3</v>
      </c>
      <c r="J42" s="41">
        <v>2</v>
      </c>
      <c r="K42" s="41">
        <v>3</v>
      </c>
      <c r="L42" s="43">
        <v>7073.76</v>
      </c>
      <c r="M42" s="43">
        <v>1491</v>
      </c>
      <c r="N42" s="39">
        <v>44421</v>
      </c>
      <c r="O42" s="38" t="s">
        <v>68</v>
      </c>
      <c r="P42" s="35"/>
      <c r="Q42" s="56"/>
      <c r="R42" s="56"/>
      <c r="S42" s="56"/>
      <c r="T42" s="56"/>
      <c r="U42" s="56"/>
      <c r="V42" s="57"/>
      <c r="W42" s="58"/>
      <c r="X42" s="34"/>
      <c r="Y42" s="57"/>
      <c r="Z42" s="58"/>
    </row>
    <row r="43" spans="1:26" ht="25.35" customHeight="1">
      <c r="A43" s="37">
        <v>27</v>
      </c>
      <c r="B43" s="61">
        <v>24</v>
      </c>
      <c r="C43" s="49" t="s">
        <v>357</v>
      </c>
      <c r="D43" s="43">
        <v>22</v>
      </c>
      <c r="E43" s="41">
        <v>144</v>
      </c>
      <c r="F43" s="47">
        <f>(D43-E43)/E43</f>
        <v>-0.84722222222222221</v>
      </c>
      <c r="G43" s="43">
        <v>6</v>
      </c>
      <c r="H43" s="41" t="s">
        <v>36</v>
      </c>
      <c r="I43" s="41" t="s">
        <v>36</v>
      </c>
      <c r="J43" s="41">
        <v>2</v>
      </c>
      <c r="K43" s="41">
        <v>3</v>
      </c>
      <c r="L43" s="43">
        <f>482+D43</f>
        <v>504</v>
      </c>
      <c r="M43" s="43">
        <f>104+G43</f>
        <v>110</v>
      </c>
      <c r="N43" s="39">
        <v>44421</v>
      </c>
      <c r="O43" s="38" t="s">
        <v>81</v>
      </c>
      <c r="P43" s="35"/>
      <c r="Q43" s="56"/>
      <c r="R43" s="56"/>
      <c r="S43" s="56"/>
      <c r="T43" s="56"/>
      <c r="U43" s="56"/>
      <c r="V43" s="56"/>
      <c r="W43" s="56"/>
      <c r="X43" s="58"/>
      <c r="Y43" s="57"/>
      <c r="Z43" s="34"/>
    </row>
    <row r="44" spans="1:26" ht="25.35" customHeight="1">
      <c r="A44" s="37">
        <v>28</v>
      </c>
      <c r="B44" s="66">
        <v>30</v>
      </c>
      <c r="C44" s="29" t="s">
        <v>384</v>
      </c>
      <c r="D44" s="43">
        <v>20</v>
      </c>
      <c r="E44" s="41">
        <v>20</v>
      </c>
      <c r="F44" s="47">
        <f>(D44-E44)/E44</f>
        <v>0</v>
      </c>
      <c r="G44" s="43">
        <v>10</v>
      </c>
      <c r="H44" s="31">
        <v>2</v>
      </c>
      <c r="I44" s="41">
        <f>G44/H44</f>
        <v>5</v>
      </c>
      <c r="J44" s="41">
        <v>2</v>
      </c>
      <c r="K44" s="41" t="s">
        <v>36</v>
      </c>
      <c r="L44" s="43">
        <v>73256.19</v>
      </c>
      <c r="M44" s="43">
        <v>15346</v>
      </c>
      <c r="N44" s="39">
        <v>44092</v>
      </c>
      <c r="O44" s="38" t="s">
        <v>45</v>
      </c>
      <c r="P44" s="35"/>
      <c r="Q44" s="56"/>
      <c r="R44" s="56"/>
      <c r="S44" s="56"/>
      <c r="T44" s="56"/>
      <c r="U44" s="56"/>
      <c r="V44" s="57"/>
      <c r="W44" s="58"/>
      <c r="X44" s="57"/>
      <c r="Y44" s="58"/>
      <c r="Z44" s="34"/>
    </row>
    <row r="45" spans="1:26" ht="25.35" customHeight="1">
      <c r="A45" s="37">
        <v>29</v>
      </c>
      <c r="B45" s="44" t="s">
        <v>36</v>
      </c>
      <c r="C45" s="42" t="s">
        <v>257</v>
      </c>
      <c r="D45" s="43">
        <v>16</v>
      </c>
      <c r="E45" s="41" t="s">
        <v>36</v>
      </c>
      <c r="F45" s="41" t="s">
        <v>36</v>
      </c>
      <c r="G45" s="43">
        <v>8</v>
      </c>
      <c r="H45" s="31">
        <v>1</v>
      </c>
      <c r="I45" s="41">
        <f>G45/H45</f>
        <v>8</v>
      </c>
      <c r="J45" s="41">
        <v>1</v>
      </c>
      <c r="K45" s="41" t="s">
        <v>36</v>
      </c>
      <c r="L45" s="43">
        <v>87575</v>
      </c>
      <c r="M45" s="43">
        <v>18546</v>
      </c>
      <c r="N45" s="39">
        <v>44008</v>
      </c>
      <c r="O45" s="38" t="s">
        <v>37</v>
      </c>
      <c r="P45" s="35"/>
      <c r="Q45" s="56"/>
      <c r="R45" s="56"/>
      <c r="S45" s="56"/>
      <c r="T45" s="56"/>
      <c r="U45" s="57"/>
      <c r="V45" s="57"/>
      <c r="W45" s="34"/>
      <c r="X45" s="58"/>
      <c r="Y45" s="57"/>
      <c r="Z45" s="58"/>
    </row>
    <row r="46" spans="1:26" ht="25.35" customHeight="1">
      <c r="A46" s="37">
        <v>30</v>
      </c>
      <c r="B46" s="44" t="s">
        <v>36</v>
      </c>
      <c r="C46" s="29" t="s">
        <v>385</v>
      </c>
      <c r="D46" s="43">
        <v>14</v>
      </c>
      <c r="E46" s="41" t="s">
        <v>36</v>
      </c>
      <c r="F46" s="41" t="s">
        <v>36</v>
      </c>
      <c r="G46" s="43">
        <v>7</v>
      </c>
      <c r="H46" s="41">
        <v>2</v>
      </c>
      <c r="I46" s="41">
        <f>G46/H46</f>
        <v>3.5</v>
      </c>
      <c r="J46" s="41">
        <v>1</v>
      </c>
      <c r="K46" s="41" t="s">
        <v>36</v>
      </c>
      <c r="L46" s="43">
        <v>817284</v>
      </c>
      <c r="M46" s="43">
        <v>154733</v>
      </c>
      <c r="N46" s="39">
        <v>43665</v>
      </c>
      <c r="O46" s="38" t="s">
        <v>41</v>
      </c>
      <c r="P46" s="35"/>
      <c r="Q46" s="56"/>
      <c r="R46" s="56"/>
      <c r="S46" s="56"/>
      <c r="T46" s="56"/>
      <c r="U46" s="56"/>
      <c r="V46" s="57"/>
      <c r="W46" s="57"/>
      <c r="X46" s="58"/>
      <c r="Y46" s="58"/>
      <c r="Z46" s="34"/>
    </row>
    <row r="47" spans="1:26" ht="25.35" customHeight="1">
      <c r="A47" s="14"/>
      <c r="B47" s="14"/>
      <c r="C47" s="28" t="s">
        <v>101</v>
      </c>
      <c r="D47" s="36">
        <f>SUM(D35:D46)</f>
        <v>103488.46</v>
      </c>
      <c r="E47" s="36">
        <f t="shared" ref="E47:G47" si="5">SUM(E35:E46)</f>
        <v>108391.63</v>
      </c>
      <c r="F47" s="67">
        <f t="shared" ref="F47" si="6">(D47-E47)/E47</f>
        <v>-4.5235688401401457E-2</v>
      </c>
      <c r="G47" s="36">
        <f t="shared" si="5"/>
        <v>18492</v>
      </c>
      <c r="H47" s="36"/>
      <c r="I47" s="16"/>
      <c r="J47" s="15"/>
      <c r="K47" s="17"/>
      <c r="L47" s="18"/>
      <c r="M47" s="22"/>
      <c r="N47" s="19"/>
      <c r="O47" s="48"/>
    </row>
    <row r="48" spans="1:26" ht="23.1" customHeight="1"/>
    <row r="49" spans="18:18" ht="17.25" customHeight="1"/>
    <row r="50" spans="18:18" ht="16.5" customHeight="1"/>
    <row r="63" spans="18:18">
      <c r="R63" s="35"/>
    </row>
    <row r="66" spans="16:16">
      <c r="P66" s="35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A51F-84E4-440B-B5CB-1B9858507DD1}">
  <dimension ref="A1:Z73"/>
  <sheetViews>
    <sheetView topLeftCell="A19" zoomScale="60" zoomScaleNormal="60" workbookViewId="0">
      <selection activeCell="A41" sqref="A41:XFD4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2" style="33" bestFit="1" customWidth="1"/>
    <col min="25" max="25" width="14.88671875" style="33" customWidth="1"/>
    <col min="26" max="26" width="13.6640625" style="33" customWidth="1"/>
    <col min="27" max="16384" width="8.88671875" style="33"/>
  </cols>
  <sheetData>
    <row r="1" spans="1:26" ht="19.5" customHeight="1">
      <c r="E1" s="2" t="s">
        <v>386</v>
      </c>
      <c r="F1" s="2"/>
      <c r="G1" s="2"/>
      <c r="H1" s="2"/>
      <c r="I1" s="2"/>
    </row>
    <row r="2" spans="1:26" ht="19.5" customHeight="1">
      <c r="E2" s="2" t="s">
        <v>387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378</v>
      </c>
      <c r="E6" s="4" t="s">
        <v>388</v>
      </c>
      <c r="F6" s="129"/>
      <c r="G6" s="4" t="s">
        <v>378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  <c r="Z9" s="34"/>
    </row>
    <row r="10" spans="1:26" ht="21.6">
      <c r="A10" s="132"/>
      <c r="B10" s="132"/>
      <c r="C10" s="129"/>
      <c r="D10" s="79" t="s">
        <v>379</v>
      </c>
      <c r="E10" s="79" t="s">
        <v>389</v>
      </c>
      <c r="F10" s="129"/>
      <c r="G10" s="79" t="s">
        <v>379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  <c r="Z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  <c r="Z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7"/>
      <c r="Y12" s="58"/>
      <c r="Z12" s="58"/>
    </row>
    <row r="13" spans="1:26" ht="25.35" customHeight="1">
      <c r="A13" s="37">
        <v>1</v>
      </c>
      <c r="B13" s="37" t="s">
        <v>34</v>
      </c>
      <c r="C13" s="29" t="s">
        <v>306</v>
      </c>
      <c r="D13" s="43">
        <v>33520.68</v>
      </c>
      <c r="E13" s="41" t="s">
        <v>36</v>
      </c>
      <c r="F13" s="41" t="s">
        <v>36</v>
      </c>
      <c r="G13" s="43">
        <v>7110</v>
      </c>
      <c r="H13" s="41">
        <v>134</v>
      </c>
      <c r="I13" s="41">
        <f t="shared" ref="I13:I22" si="0">G13/H13</f>
        <v>53.059701492537314</v>
      </c>
      <c r="J13" s="41">
        <v>16</v>
      </c>
      <c r="K13" s="41">
        <v>1</v>
      </c>
      <c r="L13" s="43">
        <v>34459</v>
      </c>
      <c r="M13" s="43">
        <v>7313</v>
      </c>
      <c r="N13" s="39">
        <v>44428</v>
      </c>
      <c r="O13" s="38" t="s">
        <v>37</v>
      </c>
      <c r="P13" s="35"/>
      <c r="Q13" s="56"/>
      <c r="R13" s="56"/>
      <c r="S13" s="56"/>
      <c r="T13" s="56"/>
      <c r="U13" s="57"/>
      <c r="V13" s="57"/>
      <c r="W13" s="34"/>
      <c r="X13" s="57"/>
      <c r="Y13" s="58"/>
      <c r="Z13" s="58"/>
    </row>
    <row r="14" spans="1:26" ht="25.35" customHeight="1">
      <c r="A14" s="37">
        <v>2</v>
      </c>
      <c r="B14" s="37">
        <v>1</v>
      </c>
      <c r="C14" s="29" t="s">
        <v>312</v>
      </c>
      <c r="D14" s="43">
        <v>16546.47</v>
      </c>
      <c r="E14" s="41">
        <v>19612.63</v>
      </c>
      <c r="F14" s="47">
        <f>(D14-E14)/E14</f>
        <v>-0.1563359936938595</v>
      </c>
      <c r="G14" s="43">
        <v>2598</v>
      </c>
      <c r="H14" s="41">
        <v>76</v>
      </c>
      <c r="I14" s="41">
        <f t="shared" si="0"/>
        <v>34.184210526315788</v>
      </c>
      <c r="J14" s="41">
        <v>12</v>
      </c>
      <c r="K14" s="41">
        <v>2</v>
      </c>
      <c r="L14" s="43">
        <v>56094</v>
      </c>
      <c r="M14" s="43">
        <v>8679</v>
      </c>
      <c r="N14" s="39">
        <v>44421</v>
      </c>
      <c r="O14" s="48" t="s">
        <v>41</v>
      </c>
      <c r="P14" s="35"/>
      <c r="Q14" s="56"/>
      <c r="R14" s="56"/>
      <c r="S14" s="56"/>
      <c r="T14" s="56"/>
      <c r="U14" s="57"/>
      <c r="V14" s="57"/>
      <c r="W14" s="34"/>
      <c r="X14" s="57"/>
      <c r="Y14" s="58"/>
      <c r="Z14" s="58"/>
    </row>
    <row r="15" spans="1:26" ht="25.35" customHeight="1">
      <c r="A15" s="37">
        <v>3</v>
      </c>
      <c r="B15" s="37">
        <v>3</v>
      </c>
      <c r="C15" s="29" t="s">
        <v>307</v>
      </c>
      <c r="D15" s="43">
        <v>7934.85</v>
      </c>
      <c r="E15" s="41">
        <v>11673.95</v>
      </c>
      <c r="F15" s="47">
        <f>(D15-E15)/E15</f>
        <v>-0.32029433053936329</v>
      </c>
      <c r="G15" s="43">
        <v>1638</v>
      </c>
      <c r="H15" s="41">
        <v>67</v>
      </c>
      <c r="I15" s="41">
        <f t="shared" si="0"/>
        <v>24.447761194029852</v>
      </c>
      <c r="J15" s="41">
        <v>12</v>
      </c>
      <c r="K15" s="41">
        <v>5</v>
      </c>
      <c r="L15" s="43">
        <v>176072</v>
      </c>
      <c r="M15" s="43">
        <v>37900</v>
      </c>
      <c r="N15" s="39">
        <v>44400</v>
      </c>
      <c r="O15" s="38" t="s">
        <v>41</v>
      </c>
      <c r="P15" s="35"/>
      <c r="Q15" s="56"/>
      <c r="R15" s="56"/>
      <c r="S15" s="56"/>
      <c r="T15" s="56"/>
      <c r="U15" s="57"/>
      <c r="V15" s="57"/>
      <c r="W15" s="34"/>
      <c r="X15" s="57"/>
      <c r="Y15" s="58"/>
      <c r="Z15" s="58"/>
    </row>
    <row r="16" spans="1:26" ht="25.35" customHeight="1">
      <c r="A16" s="37">
        <v>4</v>
      </c>
      <c r="B16" s="37" t="s">
        <v>34</v>
      </c>
      <c r="C16" s="29" t="s">
        <v>375</v>
      </c>
      <c r="D16" s="43">
        <v>7843.68</v>
      </c>
      <c r="E16" s="41" t="s">
        <v>36</v>
      </c>
      <c r="F16" s="41" t="s">
        <v>36</v>
      </c>
      <c r="G16" s="43">
        <v>1116</v>
      </c>
      <c r="H16" s="41">
        <v>93</v>
      </c>
      <c r="I16" s="41">
        <f t="shared" si="0"/>
        <v>12</v>
      </c>
      <c r="J16" s="41">
        <v>14</v>
      </c>
      <c r="K16" s="41">
        <v>1</v>
      </c>
      <c r="L16" s="43">
        <v>9006</v>
      </c>
      <c r="M16" s="43">
        <v>1319</v>
      </c>
      <c r="N16" s="39">
        <v>44428</v>
      </c>
      <c r="O16" s="38" t="s">
        <v>45</v>
      </c>
      <c r="P16" s="35"/>
      <c r="Q16" s="56"/>
      <c r="R16" s="56"/>
      <c r="S16" s="56"/>
      <c r="T16" s="56"/>
      <c r="U16" s="57"/>
      <c r="V16" s="57"/>
      <c r="W16" s="34"/>
      <c r="X16" s="57"/>
      <c r="Y16" s="58"/>
      <c r="Z16" s="58"/>
    </row>
    <row r="17" spans="1:26" ht="25.35" customHeight="1">
      <c r="A17" s="37">
        <v>5</v>
      </c>
      <c r="B17" s="37" t="s">
        <v>34</v>
      </c>
      <c r="C17" s="29" t="s">
        <v>366</v>
      </c>
      <c r="D17" s="43">
        <v>7202.03</v>
      </c>
      <c r="E17" s="41" t="s">
        <v>36</v>
      </c>
      <c r="F17" s="41" t="s">
        <v>36</v>
      </c>
      <c r="G17" s="43">
        <v>1124</v>
      </c>
      <c r="H17" s="41">
        <v>70</v>
      </c>
      <c r="I17" s="41">
        <f t="shared" si="0"/>
        <v>16.057142857142857</v>
      </c>
      <c r="J17" s="41">
        <v>12</v>
      </c>
      <c r="K17" s="41">
        <v>1</v>
      </c>
      <c r="L17" s="43">
        <v>7202</v>
      </c>
      <c r="M17" s="43">
        <v>1124</v>
      </c>
      <c r="N17" s="39">
        <v>44428</v>
      </c>
      <c r="O17" s="38" t="s">
        <v>50</v>
      </c>
      <c r="P17" s="35"/>
      <c r="Q17" s="56"/>
      <c r="R17" s="56"/>
      <c r="S17" s="56"/>
      <c r="T17" s="56"/>
      <c r="U17" s="57"/>
      <c r="V17" s="57"/>
      <c r="W17" s="34"/>
      <c r="X17" s="57"/>
      <c r="Y17" s="58"/>
      <c r="Z17" s="58"/>
    </row>
    <row r="18" spans="1:26" ht="25.35" customHeight="1">
      <c r="A18" s="37">
        <v>6</v>
      </c>
      <c r="B18" s="37">
        <v>5</v>
      </c>
      <c r="C18" s="29" t="s">
        <v>363</v>
      </c>
      <c r="D18" s="43">
        <v>7079.5</v>
      </c>
      <c r="E18" s="41">
        <v>8632.5499999999993</v>
      </c>
      <c r="F18" s="47">
        <f>(D18-E18)/E18</f>
        <v>-0.17990628493318886</v>
      </c>
      <c r="G18" s="43">
        <v>1081</v>
      </c>
      <c r="H18" s="41">
        <v>42</v>
      </c>
      <c r="I18" s="41">
        <f t="shared" si="0"/>
        <v>25.738095238095237</v>
      </c>
      <c r="J18" s="41">
        <v>9</v>
      </c>
      <c r="K18" s="41">
        <v>3</v>
      </c>
      <c r="L18" s="43">
        <v>77662.490000000005</v>
      </c>
      <c r="M18" s="43">
        <v>11570</v>
      </c>
      <c r="N18" s="39">
        <v>44414</v>
      </c>
      <c r="O18" s="38" t="s">
        <v>45</v>
      </c>
      <c r="P18" s="35"/>
      <c r="Q18" s="56"/>
      <c r="R18" s="56"/>
      <c r="S18" s="56"/>
      <c r="T18" s="56"/>
      <c r="U18" s="57"/>
      <c r="V18" s="57"/>
      <c r="W18" s="34"/>
      <c r="X18" s="57"/>
      <c r="Y18" s="58"/>
      <c r="Z18" s="58"/>
    </row>
    <row r="19" spans="1:26" ht="25.35" customHeight="1">
      <c r="A19" s="37">
        <v>7</v>
      </c>
      <c r="B19" s="37">
        <v>2</v>
      </c>
      <c r="C19" s="29" t="s">
        <v>313</v>
      </c>
      <c r="D19" s="43">
        <v>6277.34</v>
      </c>
      <c r="E19" s="41">
        <v>12925.29</v>
      </c>
      <c r="F19" s="47">
        <f>(D19-E19)/E19</f>
        <v>-0.5143366222343948</v>
      </c>
      <c r="G19" s="43">
        <v>1007</v>
      </c>
      <c r="H19" s="41">
        <v>88</v>
      </c>
      <c r="I19" s="41">
        <f t="shared" si="0"/>
        <v>11.443181818181818</v>
      </c>
      <c r="J19" s="41">
        <v>10</v>
      </c>
      <c r="K19" s="41">
        <v>4</v>
      </c>
      <c r="L19" s="43">
        <v>156874.44999999995</v>
      </c>
      <c r="M19" s="43">
        <v>24663</v>
      </c>
      <c r="N19" s="39">
        <v>44407</v>
      </c>
      <c r="O19" s="38" t="s">
        <v>314</v>
      </c>
      <c r="P19" s="35"/>
      <c r="Q19" s="56"/>
      <c r="R19" s="56"/>
      <c r="S19" s="56"/>
      <c r="T19" s="56"/>
      <c r="U19" s="57"/>
      <c r="V19" s="57"/>
      <c r="W19" s="34"/>
      <c r="X19" s="57"/>
      <c r="Y19" s="58"/>
      <c r="Z19" s="58"/>
    </row>
    <row r="20" spans="1:26" ht="25.35" customHeight="1">
      <c r="A20" s="37">
        <v>8</v>
      </c>
      <c r="B20" s="37" t="s">
        <v>34</v>
      </c>
      <c r="C20" s="29" t="s">
        <v>367</v>
      </c>
      <c r="D20" s="43">
        <v>5342.25</v>
      </c>
      <c r="E20" s="41" t="s">
        <v>36</v>
      </c>
      <c r="F20" s="41" t="s">
        <v>36</v>
      </c>
      <c r="G20" s="43">
        <v>874</v>
      </c>
      <c r="H20" s="41">
        <v>77</v>
      </c>
      <c r="I20" s="41">
        <f t="shared" si="0"/>
        <v>11.35064935064935</v>
      </c>
      <c r="J20" s="41">
        <v>17</v>
      </c>
      <c r="K20" s="41">
        <v>1</v>
      </c>
      <c r="L20" s="43">
        <v>5342.25</v>
      </c>
      <c r="M20" s="43">
        <v>874</v>
      </c>
      <c r="N20" s="39">
        <v>44428</v>
      </c>
      <c r="O20" s="38" t="s">
        <v>68</v>
      </c>
      <c r="P20" s="35"/>
      <c r="Q20" s="56"/>
      <c r="R20" s="56"/>
      <c r="S20" s="56"/>
      <c r="T20" s="56"/>
      <c r="U20" s="57"/>
      <c r="V20" s="57"/>
      <c r="W20" s="34"/>
      <c r="X20" s="57"/>
      <c r="Y20" s="58"/>
      <c r="Z20" s="58"/>
    </row>
    <row r="21" spans="1:26" ht="25.35" customHeight="1">
      <c r="A21" s="37">
        <v>9</v>
      </c>
      <c r="B21" s="37">
        <v>6</v>
      </c>
      <c r="C21" s="29" t="s">
        <v>323</v>
      </c>
      <c r="D21" s="43">
        <v>4790.54</v>
      </c>
      <c r="E21" s="41">
        <v>6594.4400000000005</v>
      </c>
      <c r="F21" s="47">
        <f>(D21-E21)/E21</f>
        <v>-0.27354862581204781</v>
      </c>
      <c r="G21" s="43">
        <v>868</v>
      </c>
      <c r="H21" s="41">
        <v>52</v>
      </c>
      <c r="I21" s="41">
        <f t="shared" si="0"/>
        <v>16.692307692307693</v>
      </c>
      <c r="J21" s="41">
        <v>12</v>
      </c>
      <c r="K21" s="41">
        <v>2</v>
      </c>
      <c r="L21" s="43">
        <v>20487.3</v>
      </c>
      <c r="M21" s="43">
        <v>3655</v>
      </c>
      <c r="N21" s="39">
        <v>44421</v>
      </c>
      <c r="O21" s="38" t="s">
        <v>324</v>
      </c>
      <c r="P21" s="35"/>
      <c r="Q21" s="56"/>
      <c r="R21" s="56"/>
      <c r="S21" s="56"/>
      <c r="T21" s="56"/>
      <c r="U21" s="57"/>
      <c r="V21" s="57"/>
      <c r="W21" s="34"/>
      <c r="X21" s="57"/>
      <c r="Y21" s="58"/>
      <c r="Z21" s="58"/>
    </row>
    <row r="22" spans="1:26" ht="25.35" customHeight="1">
      <c r="A22" s="37">
        <v>10</v>
      </c>
      <c r="B22" s="37">
        <v>4</v>
      </c>
      <c r="C22" s="29" t="s">
        <v>380</v>
      </c>
      <c r="D22" s="43">
        <v>3765.72</v>
      </c>
      <c r="E22" s="41">
        <v>10438.36</v>
      </c>
      <c r="F22" s="47">
        <f>(D22-E22)/E22</f>
        <v>-0.63924217980602327</v>
      </c>
      <c r="G22" s="43">
        <v>565</v>
      </c>
      <c r="H22" s="41">
        <v>35</v>
      </c>
      <c r="I22" s="41">
        <f t="shared" si="0"/>
        <v>16.142857142857142</v>
      </c>
      <c r="J22" s="41">
        <v>9</v>
      </c>
      <c r="K22" s="41">
        <v>2</v>
      </c>
      <c r="L22" s="43">
        <v>26259.61</v>
      </c>
      <c r="M22" s="43">
        <v>3919</v>
      </c>
      <c r="N22" s="39">
        <v>44421</v>
      </c>
      <c r="O22" s="38" t="s">
        <v>39</v>
      </c>
      <c r="P22" s="35"/>
      <c r="Q22" s="56"/>
      <c r="R22" s="56"/>
      <c r="S22" s="56"/>
      <c r="T22" s="56"/>
      <c r="U22" s="57"/>
      <c r="V22" s="57"/>
      <c r="W22" s="34"/>
      <c r="X22" s="57"/>
      <c r="Y22" s="58"/>
      <c r="Z22" s="58"/>
    </row>
    <row r="23" spans="1:26" ht="25.35" customHeight="1">
      <c r="A23" s="14"/>
      <c r="B23" s="14"/>
      <c r="C23" s="28" t="s">
        <v>53</v>
      </c>
      <c r="D23" s="36">
        <f>SUM(D13:D22)</f>
        <v>100303.05999999998</v>
      </c>
      <c r="E23" s="36">
        <f t="shared" ref="E23:G23" si="1">SUM(E13:E22)</f>
        <v>69877.22</v>
      </c>
      <c r="F23" s="67">
        <f>(D23-E23)/E23</f>
        <v>0.43541858133451761</v>
      </c>
      <c r="G23" s="36">
        <f t="shared" si="1"/>
        <v>17981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7</v>
      </c>
      <c r="C25" s="29" t="s">
        <v>348</v>
      </c>
      <c r="D25" s="43">
        <v>3684.82</v>
      </c>
      <c r="E25" s="41">
        <v>4436.09</v>
      </c>
      <c r="F25" s="47">
        <f t="shared" ref="F25:F35" si="2">(D25-E25)/E25</f>
        <v>-0.16935409335698778</v>
      </c>
      <c r="G25" s="43">
        <v>753</v>
      </c>
      <c r="H25" s="41">
        <v>33</v>
      </c>
      <c r="I25" s="41">
        <f t="shared" ref="I25:I34" si="3">G25/H25</f>
        <v>22.818181818181817</v>
      </c>
      <c r="J25" s="41">
        <v>8</v>
      </c>
      <c r="K25" s="41">
        <v>6</v>
      </c>
      <c r="L25" s="43">
        <v>142153.32999999999</v>
      </c>
      <c r="M25" s="43">
        <v>29175</v>
      </c>
      <c r="N25" s="39">
        <v>44393</v>
      </c>
      <c r="O25" s="38" t="s">
        <v>45</v>
      </c>
      <c r="P25" s="35"/>
      <c r="Q25" s="56"/>
      <c r="R25" s="56"/>
      <c r="S25" s="56"/>
      <c r="T25" s="56"/>
      <c r="U25" s="57"/>
      <c r="V25" s="57"/>
      <c r="W25" s="34"/>
      <c r="X25" s="57"/>
      <c r="Y25" s="58"/>
      <c r="Z25" s="58"/>
    </row>
    <row r="26" spans="1:26" ht="25.35" customHeight="1">
      <c r="A26" s="37">
        <v>12</v>
      </c>
      <c r="B26" s="37">
        <v>10</v>
      </c>
      <c r="C26" s="29" t="s">
        <v>332</v>
      </c>
      <c r="D26" s="43">
        <v>1099.67</v>
      </c>
      <c r="E26" s="41">
        <v>2121.7800000000002</v>
      </c>
      <c r="F26" s="47">
        <f t="shared" si="2"/>
        <v>-0.48172289304263405</v>
      </c>
      <c r="G26" s="43">
        <v>164</v>
      </c>
      <c r="H26" s="41">
        <v>3</v>
      </c>
      <c r="I26" s="41">
        <f t="shared" si="3"/>
        <v>54.666666666666664</v>
      </c>
      <c r="J26" s="41">
        <v>1</v>
      </c>
      <c r="K26" s="41">
        <v>6</v>
      </c>
      <c r="L26" s="43">
        <v>78239.039999999994</v>
      </c>
      <c r="M26" s="43">
        <v>12536</v>
      </c>
      <c r="N26" s="39">
        <v>44393</v>
      </c>
      <c r="O26" s="38" t="s">
        <v>39</v>
      </c>
      <c r="P26" s="35"/>
      <c r="Q26" s="56"/>
      <c r="R26" s="56"/>
      <c r="S26" s="56"/>
      <c r="T26" s="56"/>
      <c r="U26" s="57"/>
      <c r="V26" s="57"/>
      <c r="W26" s="34"/>
      <c r="X26" s="57"/>
      <c r="Y26" s="58"/>
      <c r="Z26" s="58"/>
    </row>
    <row r="27" spans="1:26" ht="25.35" customHeight="1">
      <c r="A27" s="37">
        <v>13</v>
      </c>
      <c r="B27" s="37">
        <v>8</v>
      </c>
      <c r="C27" s="29" t="s">
        <v>381</v>
      </c>
      <c r="D27" s="43">
        <v>1023.29</v>
      </c>
      <c r="E27" s="41">
        <v>3484.44</v>
      </c>
      <c r="F27" s="47">
        <f t="shared" si="2"/>
        <v>-0.7063258371503025</v>
      </c>
      <c r="G27" s="43">
        <v>228</v>
      </c>
      <c r="H27" s="41">
        <v>30</v>
      </c>
      <c r="I27" s="41">
        <f t="shared" si="3"/>
        <v>7.6</v>
      </c>
      <c r="J27" s="41">
        <v>9</v>
      </c>
      <c r="K27" s="41">
        <v>3</v>
      </c>
      <c r="L27" s="43">
        <v>23836.82</v>
      </c>
      <c r="M27" s="43">
        <v>5647</v>
      </c>
      <c r="N27" s="39">
        <v>44414</v>
      </c>
      <c r="O27" s="38" t="s">
        <v>48</v>
      </c>
      <c r="P27" s="35"/>
      <c r="Q27" s="56"/>
      <c r="R27" s="56"/>
      <c r="S27" s="56"/>
      <c r="T27" s="56"/>
      <c r="U27" s="57"/>
      <c r="V27" s="57"/>
      <c r="W27" s="34"/>
      <c r="X27" s="57"/>
      <c r="Y27" s="58"/>
      <c r="Z27" s="58"/>
    </row>
    <row r="28" spans="1:26" ht="25.35" customHeight="1">
      <c r="A28" s="37">
        <v>14</v>
      </c>
      <c r="B28" s="37">
        <v>9</v>
      </c>
      <c r="C28" s="29" t="s">
        <v>373</v>
      </c>
      <c r="D28" s="43">
        <v>923.32</v>
      </c>
      <c r="E28" s="41">
        <v>2554.48</v>
      </c>
      <c r="F28" s="47">
        <f t="shared" si="2"/>
        <v>-0.6385487457329867</v>
      </c>
      <c r="G28" s="43">
        <v>173</v>
      </c>
      <c r="H28" s="41">
        <v>8</v>
      </c>
      <c r="I28" s="41">
        <f t="shared" si="3"/>
        <v>21.625</v>
      </c>
      <c r="J28" s="41">
        <v>3</v>
      </c>
      <c r="K28" s="41">
        <v>4</v>
      </c>
      <c r="L28" s="43">
        <v>42356</v>
      </c>
      <c r="M28" s="43">
        <v>7527</v>
      </c>
      <c r="N28" s="39">
        <v>44407</v>
      </c>
      <c r="O28" s="38" t="s">
        <v>41</v>
      </c>
      <c r="P28" s="35"/>
      <c r="Q28" s="56"/>
      <c r="R28" s="56"/>
      <c r="S28" s="56"/>
      <c r="T28" s="56"/>
      <c r="U28" s="57"/>
      <c r="V28" s="57"/>
      <c r="W28" s="34"/>
      <c r="X28" s="57"/>
      <c r="Y28" s="58"/>
      <c r="Z28" s="58"/>
    </row>
    <row r="29" spans="1:26" ht="25.35" customHeight="1">
      <c r="A29" s="37">
        <v>15</v>
      </c>
      <c r="B29" s="37">
        <v>13</v>
      </c>
      <c r="C29" s="29" t="s">
        <v>365</v>
      </c>
      <c r="D29" s="43">
        <v>625.97</v>
      </c>
      <c r="E29" s="41">
        <v>653.38</v>
      </c>
      <c r="F29" s="47">
        <f t="shared" si="2"/>
        <v>-4.1951085126572543E-2</v>
      </c>
      <c r="G29" s="43">
        <v>130</v>
      </c>
      <c r="H29" s="41">
        <v>6</v>
      </c>
      <c r="I29" s="41">
        <f t="shared" si="3"/>
        <v>21.666666666666668</v>
      </c>
      <c r="J29" s="41">
        <v>1</v>
      </c>
      <c r="K29" s="41">
        <v>8</v>
      </c>
      <c r="L29" s="43">
        <v>46634</v>
      </c>
      <c r="M29" s="43">
        <v>10265</v>
      </c>
      <c r="N29" s="39">
        <v>44379</v>
      </c>
      <c r="O29" s="38" t="s">
        <v>43</v>
      </c>
      <c r="P29" s="35"/>
      <c r="Q29" s="56"/>
      <c r="R29" s="56"/>
      <c r="S29" s="56"/>
      <c r="T29" s="56"/>
      <c r="U29" s="57"/>
      <c r="V29" s="57"/>
      <c r="W29" s="34"/>
      <c r="X29" s="57"/>
      <c r="Y29" s="58"/>
      <c r="Z29" s="58"/>
    </row>
    <row r="30" spans="1:26" ht="25.35" customHeight="1">
      <c r="A30" s="37">
        <v>16</v>
      </c>
      <c r="B30" s="37">
        <v>23</v>
      </c>
      <c r="C30" s="29" t="s">
        <v>390</v>
      </c>
      <c r="D30" s="43">
        <v>239.8</v>
      </c>
      <c r="E30" s="41">
        <v>184.5</v>
      </c>
      <c r="F30" s="47">
        <f t="shared" si="2"/>
        <v>0.29972899728997299</v>
      </c>
      <c r="G30" s="43">
        <v>35</v>
      </c>
      <c r="H30" s="41">
        <v>2</v>
      </c>
      <c r="I30" s="41">
        <f t="shared" si="3"/>
        <v>17.5</v>
      </c>
      <c r="J30" s="41">
        <v>1</v>
      </c>
      <c r="K30" s="41">
        <v>10</v>
      </c>
      <c r="L30" s="43">
        <v>110041.09</v>
      </c>
      <c r="M30" s="43">
        <v>17569</v>
      </c>
      <c r="N30" s="39">
        <v>44351</v>
      </c>
      <c r="O30" s="38" t="s">
        <v>45</v>
      </c>
      <c r="P30" s="35"/>
      <c r="Q30" s="56"/>
      <c r="R30" s="56"/>
      <c r="S30" s="56"/>
      <c r="T30" s="56"/>
      <c r="U30" s="57"/>
      <c r="V30" s="57"/>
      <c r="W30" s="34"/>
      <c r="X30" s="57"/>
      <c r="Y30" s="58"/>
      <c r="Z30" s="58"/>
    </row>
    <row r="31" spans="1:26" ht="25.35" customHeight="1">
      <c r="A31" s="37">
        <v>17</v>
      </c>
      <c r="B31" s="37">
        <v>18</v>
      </c>
      <c r="C31" s="29" t="s">
        <v>391</v>
      </c>
      <c r="D31" s="43">
        <v>217.94</v>
      </c>
      <c r="E31" s="41">
        <v>280.5</v>
      </c>
      <c r="F31" s="47">
        <f t="shared" si="2"/>
        <v>-0.22303030303030305</v>
      </c>
      <c r="G31" s="43">
        <v>45</v>
      </c>
      <c r="H31" s="41">
        <v>4</v>
      </c>
      <c r="I31" s="41">
        <f t="shared" si="3"/>
        <v>11.25</v>
      </c>
      <c r="J31" s="41">
        <v>1</v>
      </c>
      <c r="K31" s="41">
        <v>12</v>
      </c>
      <c r="L31" s="43">
        <v>82753</v>
      </c>
      <c r="M31" s="43">
        <v>18412</v>
      </c>
      <c r="N31" s="39">
        <v>44351</v>
      </c>
      <c r="O31" s="38" t="s">
        <v>43</v>
      </c>
      <c r="P31" s="35"/>
      <c r="Q31" s="56"/>
      <c r="R31" s="56"/>
      <c r="S31" s="56"/>
      <c r="T31" s="56"/>
      <c r="U31" s="57"/>
      <c r="V31" s="57"/>
      <c r="W31" s="34"/>
      <c r="X31" s="57"/>
      <c r="Y31" s="58"/>
      <c r="Z31" s="58"/>
    </row>
    <row r="32" spans="1:26" ht="25.35" customHeight="1">
      <c r="A32" s="37">
        <v>18</v>
      </c>
      <c r="B32" s="61">
        <v>15</v>
      </c>
      <c r="C32" s="29" t="s">
        <v>392</v>
      </c>
      <c r="D32" s="43">
        <v>209.9</v>
      </c>
      <c r="E32" s="41">
        <v>347.7</v>
      </c>
      <c r="F32" s="47">
        <f t="shared" si="2"/>
        <v>-0.39631866551624961</v>
      </c>
      <c r="G32" s="43">
        <v>32</v>
      </c>
      <c r="H32" s="41">
        <v>1</v>
      </c>
      <c r="I32" s="41">
        <f t="shared" si="3"/>
        <v>32</v>
      </c>
      <c r="J32" s="41">
        <v>1</v>
      </c>
      <c r="K32" s="41">
        <v>7</v>
      </c>
      <c r="L32" s="43">
        <v>88936</v>
      </c>
      <c r="M32" s="43">
        <v>13932</v>
      </c>
      <c r="N32" s="39">
        <v>44386</v>
      </c>
      <c r="O32" s="38" t="s">
        <v>41</v>
      </c>
      <c r="P32" s="35"/>
      <c r="Q32" s="56"/>
      <c r="R32" s="56"/>
      <c r="S32" s="56"/>
      <c r="T32" s="56"/>
      <c r="U32" s="57"/>
      <c r="V32" s="57"/>
      <c r="W32" s="58"/>
      <c r="X32" s="57"/>
      <c r="Y32" s="34"/>
      <c r="Z32" s="58"/>
    </row>
    <row r="33" spans="1:26" ht="25.35" customHeight="1">
      <c r="A33" s="37">
        <v>19</v>
      </c>
      <c r="B33" s="37">
        <v>16</v>
      </c>
      <c r="C33" s="29" t="s">
        <v>393</v>
      </c>
      <c r="D33" s="43">
        <v>205.4</v>
      </c>
      <c r="E33" s="41">
        <v>342.4</v>
      </c>
      <c r="F33" s="47">
        <f t="shared" si="2"/>
        <v>-0.40011682242990648</v>
      </c>
      <c r="G33" s="43">
        <v>31</v>
      </c>
      <c r="H33" s="41">
        <v>1</v>
      </c>
      <c r="I33" s="41">
        <f t="shared" si="3"/>
        <v>31</v>
      </c>
      <c r="J33" s="41">
        <v>1</v>
      </c>
      <c r="K33" s="41">
        <v>5</v>
      </c>
      <c r="L33" s="43">
        <v>30979</v>
      </c>
      <c r="M33" s="43">
        <v>5141</v>
      </c>
      <c r="N33" s="39">
        <v>44400</v>
      </c>
      <c r="O33" s="38" t="s">
        <v>43</v>
      </c>
      <c r="P33" s="35"/>
      <c r="Q33" s="56"/>
      <c r="R33" s="56"/>
      <c r="S33" s="56"/>
      <c r="T33" s="56"/>
      <c r="U33" s="57"/>
      <c r="V33" s="57"/>
      <c r="W33" s="34"/>
      <c r="X33" s="57"/>
      <c r="Y33" s="58"/>
      <c r="Z33" s="58"/>
    </row>
    <row r="34" spans="1:26" ht="25.35" customHeight="1">
      <c r="A34" s="37">
        <v>20</v>
      </c>
      <c r="B34" s="37">
        <v>12</v>
      </c>
      <c r="C34" s="29" t="s">
        <v>394</v>
      </c>
      <c r="D34" s="43">
        <v>190.58</v>
      </c>
      <c r="E34" s="41">
        <v>1631.77</v>
      </c>
      <c r="F34" s="47">
        <f t="shared" si="2"/>
        <v>-0.88320657935861058</v>
      </c>
      <c r="G34" s="43">
        <v>29</v>
      </c>
      <c r="H34" s="41">
        <v>1</v>
      </c>
      <c r="I34" s="41">
        <f t="shared" si="3"/>
        <v>29</v>
      </c>
      <c r="J34" s="41">
        <v>1</v>
      </c>
      <c r="K34" s="41">
        <v>9</v>
      </c>
      <c r="L34" s="43">
        <v>216555</v>
      </c>
      <c r="M34" s="43">
        <v>34346</v>
      </c>
      <c r="N34" s="39">
        <v>44372</v>
      </c>
      <c r="O34" s="38" t="s">
        <v>43</v>
      </c>
      <c r="P34" s="35"/>
      <c r="Q34" s="56"/>
      <c r="R34" s="56"/>
      <c r="S34" s="56"/>
      <c r="T34" s="56"/>
      <c r="U34" s="57"/>
      <c r="V34" s="57"/>
      <c r="W34" s="34"/>
      <c r="X34" s="57"/>
      <c r="Y34" s="58"/>
      <c r="Z34" s="58"/>
    </row>
    <row r="35" spans="1:26" ht="25.35" customHeight="1">
      <c r="A35" s="14"/>
      <c r="B35" s="14"/>
      <c r="C35" s="28" t="s">
        <v>69</v>
      </c>
      <c r="D35" s="36">
        <f>SUM(D23:D34)</f>
        <v>108723.74999999999</v>
      </c>
      <c r="E35" s="36">
        <f t="shared" ref="E35:G35" si="4">SUM(E23:E34)</f>
        <v>85914.26</v>
      </c>
      <c r="F35" s="67">
        <f t="shared" si="2"/>
        <v>0.26549131657538566</v>
      </c>
      <c r="G35" s="36">
        <f t="shared" si="4"/>
        <v>19601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1">
        <v>11</v>
      </c>
      <c r="C37" s="29" t="s">
        <v>141</v>
      </c>
      <c r="D37" s="43">
        <v>181</v>
      </c>
      <c r="E37" s="41">
        <v>1903.77</v>
      </c>
      <c r="F37" s="47">
        <f>(D37-E37)/E37</f>
        <v>-0.90492548994889088</v>
      </c>
      <c r="G37" s="43">
        <v>37</v>
      </c>
      <c r="H37" s="41">
        <v>5</v>
      </c>
      <c r="I37" s="41">
        <f>G37/H37</f>
        <v>7.4</v>
      </c>
      <c r="J37" s="41">
        <v>4</v>
      </c>
      <c r="K37" s="41">
        <v>2</v>
      </c>
      <c r="L37" s="43">
        <v>5537.96</v>
      </c>
      <c r="M37" s="43">
        <v>1172</v>
      </c>
      <c r="N37" s="39">
        <v>44421</v>
      </c>
      <c r="O37" s="38" t="s">
        <v>68</v>
      </c>
      <c r="P37" s="35"/>
      <c r="Q37" s="56"/>
      <c r="R37" s="56"/>
      <c r="S37" s="56"/>
      <c r="T37" s="56"/>
      <c r="U37" s="56"/>
      <c r="V37" s="57"/>
      <c r="W37" s="57"/>
      <c r="X37" s="34"/>
      <c r="Y37" s="58"/>
      <c r="Z37" s="58"/>
    </row>
    <row r="38" spans="1:26" ht="25.35" customHeight="1">
      <c r="A38" s="37">
        <v>22</v>
      </c>
      <c r="B38" s="61">
        <v>26</v>
      </c>
      <c r="C38" s="42" t="s">
        <v>216</v>
      </c>
      <c r="D38" s="43">
        <v>154.5</v>
      </c>
      <c r="E38" s="43">
        <v>100</v>
      </c>
      <c r="F38" s="47">
        <f>(D38-E38)/E38</f>
        <v>0.54500000000000004</v>
      </c>
      <c r="G38" s="43">
        <v>37</v>
      </c>
      <c r="H38" s="41" t="s">
        <v>36</v>
      </c>
      <c r="I38" s="41" t="s">
        <v>36</v>
      </c>
      <c r="J38" s="41">
        <v>2</v>
      </c>
      <c r="K38" s="41">
        <v>13</v>
      </c>
      <c r="L38" s="43">
        <v>5972.42</v>
      </c>
      <c r="M38" s="43">
        <v>1202</v>
      </c>
      <c r="N38" s="39">
        <v>44330</v>
      </c>
      <c r="O38" s="38" t="s">
        <v>81</v>
      </c>
      <c r="P38" s="35"/>
      <c r="Q38" s="56"/>
      <c r="R38" s="56"/>
      <c r="S38" s="56"/>
      <c r="T38" s="56"/>
      <c r="U38" s="56"/>
      <c r="V38" s="57"/>
      <c r="W38" s="58"/>
      <c r="X38" s="57"/>
      <c r="Y38" s="58"/>
      <c r="Z38" s="34"/>
    </row>
    <row r="39" spans="1:26" ht="25.35" customHeight="1">
      <c r="A39" s="37">
        <v>23</v>
      </c>
      <c r="B39" s="61">
        <v>21</v>
      </c>
      <c r="C39" s="49" t="s">
        <v>374</v>
      </c>
      <c r="D39" s="43">
        <v>150</v>
      </c>
      <c r="E39" s="41">
        <v>225.6</v>
      </c>
      <c r="F39" s="47">
        <f>(D39-E39)/E39</f>
        <v>-0.33510638297872336</v>
      </c>
      <c r="G39" s="43">
        <v>27</v>
      </c>
      <c r="H39" s="41">
        <v>3</v>
      </c>
      <c r="I39" s="41">
        <f>G39/H39</f>
        <v>9</v>
      </c>
      <c r="J39" s="41">
        <v>2</v>
      </c>
      <c r="K39" s="41">
        <v>3</v>
      </c>
      <c r="L39" s="43">
        <v>3181</v>
      </c>
      <c r="M39" s="43">
        <v>558</v>
      </c>
      <c r="N39" s="39">
        <v>44414</v>
      </c>
      <c r="O39" s="38" t="s">
        <v>50</v>
      </c>
      <c r="P39" s="35"/>
      <c r="Q39" s="56"/>
      <c r="R39" s="56"/>
      <c r="S39" s="56"/>
      <c r="T39" s="56"/>
      <c r="U39" s="56"/>
      <c r="V39" s="56"/>
      <c r="W39" s="56"/>
      <c r="X39" s="57"/>
      <c r="Y39" s="34"/>
      <c r="Z39" s="58"/>
    </row>
    <row r="40" spans="1:26" ht="25.35" customHeight="1">
      <c r="A40" s="37">
        <v>24</v>
      </c>
      <c r="B40" s="37">
        <v>17</v>
      </c>
      <c r="C40" s="29" t="s">
        <v>357</v>
      </c>
      <c r="D40" s="43">
        <v>144</v>
      </c>
      <c r="E40" s="41">
        <v>325.26</v>
      </c>
      <c r="F40" s="47">
        <f>(D40-E40)/E40</f>
        <v>-0.55727725511898174</v>
      </c>
      <c r="G40" s="43">
        <v>31</v>
      </c>
      <c r="H40" s="41" t="s">
        <v>36</v>
      </c>
      <c r="I40" s="41" t="s">
        <v>36</v>
      </c>
      <c r="J40" s="41">
        <v>3</v>
      </c>
      <c r="K40" s="41">
        <v>2</v>
      </c>
      <c r="L40" s="43">
        <v>482</v>
      </c>
      <c r="M40" s="43">
        <v>104</v>
      </c>
      <c r="N40" s="39">
        <v>44421</v>
      </c>
      <c r="O40" s="38" t="s">
        <v>81</v>
      </c>
      <c r="P40" s="35"/>
      <c r="Q40" s="56"/>
      <c r="R40" s="56"/>
      <c r="S40" s="56"/>
      <c r="T40" s="56"/>
      <c r="U40" s="56"/>
      <c r="V40" s="57"/>
      <c r="W40" s="58"/>
      <c r="X40" s="58"/>
      <c r="Y40" s="34"/>
      <c r="Z40" s="57"/>
    </row>
    <row r="41" spans="1:26" ht="25.35" customHeight="1">
      <c r="A41" s="37">
        <v>25</v>
      </c>
      <c r="B41" s="44" t="s">
        <v>36</v>
      </c>
      <c r="C41" s="42" t="s">
        <v>241</v>
      </c>
      <c r="D41" s="43">
        <v>122</v>
      </c>
      <c r="E41" s="41" t="s">
        <v>36</v>
      </c>
      <c r="F41" s="41" t="s">
        <v>36</v>
      </c>
      <c r="G41" s="43">
        <v>61</v>
      </c>
      <c r="H41" s="41">
        <v>6</v>
      </c>
      <c r="I41" s="41">
        <f>G41/H41</f>
        <v>10.166666666666666</v>
      </c>
      <c r="J41" s="41">
        <v>4</v>
      </c>
      <c r="K41" s="41" t="s">
        <v>36</v>
      </c>
      <c r="L41" s="43">
        <v>67761.86</v>
      </c>
      <c r="M41" s="43">
        <v>14870</v>
      </c>
      <c r="N41" s="39">
        <v>44113</v>
      </c>
      <c r="O41" s="38" t="s">
        <v>48</v>
      </c>
      <c r="P41" s="35"/>
      <c r="Q41" s="56"/>
      <c r="R41" s="56"/>
      <c r="S41" s="56"/>
      <c r="T41" s="56"/>
      <c r="U41" s="56"/>
      <c r="V41" s="57"/>
      <c r="W41" s="58"/>
      <c r="X41" s="34"/>
      <c r="Y41" s="58"/>
      <c r="Z41" s="57"/>
    </row>
    <row r="42" spans="1:26" ht="25.35" customHeight="1">
      <c r="A42" s="37">
        <v>26</v>
      </c>
      <c r="B42" s="37">
        <v>19</v>
      </c>
      <c r="C42" s="29" t="s">
        <v>327</v>
      </c>
      <c r="D42" s="43">
        <v>82</v>
      </c>
      <c r="E42" s="41">
        <v>273</v>
      </c>
      <c r="F42" s="47">
        <f>(D42-E42)/E42</f>
        <v>-0.69963369963369959</v>
      </c>
      <c r="G42" s="43">
        <v>18</v>
      </c>
      <c r="H42" s="41" t="s">
        <v>36</v>
      </c>
      <c r="I42" s="41" t="s">
        <v>36</v>
      </c>
      <c r="J42" s="41">
        <v>2</v>
      </c>
      <c r="K42" s="41">
        <v>3</v>
      </c>
      <c r="L42" s="43">
        <v>1688</v>
      </c>
      <c r="M42" s="43">
        <v>326</v>
      </c>
      <c r="N42" s="39">
        <v>44414</v>
      </c>
      <c r="O42" s="38" t="s">
        <v>204</v>
      </c>
      <c r="P42" s="35"/>
      <c r="Q42" s="56"/>
      <c r="R42" s="56"/>
      <c r="S42" s="56"/>
      <c r="T42" s="56"/>
      <c r="U42" s="57"/>
      <c r="V42" s="57"/>
      <c r="W42" s="34"/>
      <c r="X42" s="57"/>
      <c r="Y42" s="58"/>
      <c r="Z42" s="58"/>
    </row>
    <row r="43" spans="1:26" ht="25.35" customHeight="1">
      <c r="A43" s="37">
        <v>27</v>
      </c>
      <c r="B43" s="44" t="s">
        <v>36</v>
      </c>
      <c r="C43" s="50" t="s">
        <v>395</v>
      </c>
      <c r="D43" s="43">
        <v>74.38</v>
      </c>
      <c r="E43" s="41" t="s">
        <v>36</v>
      </c>
      <c r="F43" s="41" t="s">
        <v>36</v>
      </c>
      <c r="G43" s="43">
        <v>24</v>
      </c>
      <c r="H43" s="31">
        <v>1</v>
      </c>
      <c r="I43" s="41">
        <f>G43/H43</f>
        <v>24</v>
      </c>
      <c r="J43" s="41">
        <v>1</v>
      </c>
      <c r="K43" s="41" t="s">
        <v>36</v>
      </c>
      <c r="L43" s="43">
        <v>43271</v>
      </c>
      <c r="M43" s="43">
        <v>9418</v>
      </c>
      <c r="N43" s="39">
        <v>44316</v>
      </c>
      <c r="O43" s="38" t="s">
        <v>41</v>
      </c>
      <c r="P43" s="35"/>
      <c r="Q43" s="56"/>
      <c r="R43" s="56"/>
      <c r="S43" s="56"/>
      <c r="T43" s="56"/>
      <c r="U43" s="57"/>
      <c r="V43" s="57"/>
      <c r="W43" s="34"/>
      <c r="X43" s="57"/>
      <c r="Y43" s="58"/>
      <c r="Z43" s="58"/>
    </row>
    <row r="44" spans="1:26" ht="25.35" customHeight="1">
      <c r="A44" s="37">
        <v>28</v>
      </c>
      <c r="B44" s="44" t="s">
        <v>36</v>
      </c>
      <c r="C44" s="29" t="s">
        <v>396</v>
      </c>
      <c r="D44" s="43">
        <v>65</v>
      </c>
      <c r="E44" s="41" t="s">
        <v>36</v>
      </c>
      <c r="F44" s="41" t="s">
        <v>36</v>
      </c>
      <c r="G44" s="43">
        <v>22</v>
      </c>
      <c r="H44" s="41">
        <v>3</v>
      </c>
      <c r="I44" s="41">
        <f>G44/H44</f>
        <v>7.333333333333333</v>
      </c>
      <c r="J44" s="41">
        <v>2</v>
      </c>
      <c r="K44" s="41" t="s">
        <v>36</v>
      </c>
      <c r="L44" s="43">
        <v>14714.43</v>
      </c>
      <c r="M44" s="43">
        <v>2560</v>
      </c>
      <c r="N44" s="39">
        <v>44379</v>
      </c>
      <c r="O44" s="38" t="s">
        <v>59</v>
      </c>
      <c r="P44" s="35"/>
      <c r="Q44" s="56"/>
      <c r="R44" s="56"/>
      <c r="S44" s="56"/>
      <c r="T44" s="56"/>
      <c r="U44" s="56"/>
      <c r="V44" s="57"/>
      <c r="W44" s="58"/>
      <c r="X44" s="57"/>
      <c r="Y44" s="34"/>
      <c r="Z44" s="58"/>
    </row>
    <row r="45" spans="1:26" ht="25.35" customHeight="1">
      <c r="A45" s="37">
        <v>29</v>
      </c>
      <c r="B45" s="41" t="s">
        <v>36</v>
      </c>
      <c r="C45" s="29" t="s">
        <v>397</v>
      </c>
      <c r="D45" s="43">
        <v>24</v>
      </c>
      <c r="E45" s="41" t="s">
        <v>36</v>
      </c>
      <c r="F45" s="41" t="s">
        <v>36</v>
      </c>
      <c r="G45" s="43">
        <v>14</v>
      </c>
      <c r="H45" s="31">
        <v>1</v>
      </c>
      <c r="I45" s="41">
        <f>G45/H45</f>
        <v>14</v>
      </c>
      <c r="J45" s="41">
        <v>1</v>
      </c>
      <c r="K45" s="41" t="s">
        <v>36</v>
      </c>
      <c r="L45" s="43">
        <v>49265</v>
      </c>
      <c r="M45" s="43">
        <v>9190</v>
      </c>
      <c r="N45" s="39">
        <v>43805</v>
      </c>
      <c r="O45" s="38" t="s">
        <v>68</v>
      </c>
      <c r="P45" s="35"/>
      <c r="R45" s="40"/>
      <c r="T45" s="35"/>
      <c r="U45" s="34"/>
      <c r="V45" s="34"/>
      <c r="W45" s="34"/>
      <c r="X45" s="34"/>
      <c r="Y45" s="34"/>
      <c r="Z45" s="35"/>
    </row>
    <row r="46" spans="1:26" ht="25.35" customHeight="1">
      <c r="A46" s="37">
        <v>30</v>
      </c>
      <c r="B46" s="44" t="s">
        <v>36</v>
      </c>
      <c r="C46" s="29" t="s">
        <v>384</v>
      </c>
      <c r="D46" s="43">
        <v>20</v>
      </c>
      <c r="E46" s="41" t="s">
        <v>36</v>
      </c>
      <c r="F46" s="41" t="s">
        <v>36</v>
      </c>
      <c r="G46" s="43">
        <v>10</v>
      </c>
      <c r="H46" s="31">
        <v>2</v>
      </c>
      <c r="I46" s="41">
        <f>G46/H46</f>
        <v>5</v>
      </c>
      <c r="J46" s="41">
        <v>2</v>
      </c>
      <c r="K46" s="41" t="s">
        <v>36</v>
      </c>
      <c r="L46" s="43">
        <v>73122.19</v>
      </c>
      <c r="M46" s="43">
        <v>15277</v>
      </c>
      <c r="N46" s="39">
        <v>44092</v>
      </c>
      <c r="O46" s="38" t="s">
        <v>45</v>
      </c>
      <c r="P46" s="35"/>
      <c r="Q46" s="56"/>
      <c r="R46" s="56"/>
      <c r="S46" s="56"/>
      <c r="T46" s="56"/>
      <c r="U46" s="56"/>
      <c r="V46" s="57"/>
      <c r="W46" s="57"/>
      <c r="X46" s="58"/>
      <c r="Y46" s="34"/>
      <c r="Z46" s="58"/>
    </row>
    <row r="47" spans="1:26" ht="25.35" customHeight="1">
      <c r="A47" s="14"/>
      <c r="B47" s="14"/>
      <c r="C47" s="28" t="s">
        <v>101</v>
      </c>
      <c r="D47" s="36">
        <f>SUM(D35:D46)</f>
        <v>109740.62999999999</v>
      </c>
      <c r="E47" s="36">
        <f t="shared" ref="E47:G47" si="5">SUM(E35:E46)</f>
        <v>88741.89</v>
      </c>
      <c r="F47" s="67">
        <f t="shared" ref="F47:F50" si="6">(D47-E47)/E47</f>
        <v>0.23662714418185132</v>
      </c>
      <c r="G47" s="36">
        <f t="shared" si="5"/>
        <v>19882</v>
      </c>
      <c r="H47" s="36"/>
      <c r="I47" s="16"/>
      <c r="J47" s="15"/>
      <c r="K47" s="17"/>
      <c r="L47" s="18"/>
      <c r="M47" s="22"/>
      <c r="N47" s="19"/>
      <c r="O47" s="48"/>
      <c r="P47" s="35"/>
      <c r="R47" s="35"/>
    </row>
    <row r="48" spans="1:26" ht="14.1" customHeight="1">
      <c r="A48" s="12"/>
      <c r="B48" s="20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4"/>
      <c r="O48" s="11"/>
    </row>
    <row r="49" spans="1:26" ht="25.35" customHeight="1">
      <c r="A49" s="37">
        <v>31</v>
      </c>
      <c r="B49" s="41" t="s">
        <v>36</v>
      </c>
      <c r="C49" s="29" t="s">
        <v>398</v>
      </c>
      <c r="D49" s="43">
        <v>19</v>
      </c>
      <c r="E49" s="41" t="s">
        <v>36</v>
      </c>
      <c r="F49" s="41" t="s">
        <v>36</v>
      </c>
      <c r="G49" s="43">
        <v>3</v>
      </c>
      <c r="H49" s="41">
        <v>1</v>
      </c>
      <c r="I49" s="41">
        <f>G49/H49</f>
        <v>3</v>
      </c>
      <c r="J49" s="41">
        <v>1</v>
      </c>
      <c r="K49" s="41" t="s">
        <v>36</v>
      </c>
      <c r="L49" s="43">
        <v>11046.52</v>
      </c>
      <c r="M49" s="43">
        <v>2073</v>
      </c>
      <c r="N49" s="39">
        <v>44365</v>
      </c>
      <c r="O49" s="38" t="s">
        <v>68</v>
      </c>
      <c r="P49" s="35"/>
      <c r="Q49" s="56"/>
      <c r="R49" s="56"/>
      <c r="S49" s="56"/>
      <c r="T49" s="56"/>
      <c r="U49" s="56"/>
      <c r="V49" s="57"/>
      <c r="W49" s="57"/>
      <c r="X49" s="58"/>
      <c r="Y49" s="58"/>
      <c r="Z49" s="34"/>
    </row>
    <row r="50" spans="1:26" ht="25.35" customHeight="1">
      <c r="A50" s="14"/>
      <c r="B50" s="14"/>
      <c r="C50" s="28" t="s">
        <v>113</v>
      </c>
      <c r="D50" s="36">
        <f>SUM(D47:D49)</f>
        <v>109759.62999999999</v>
      </c>
      <c r="E50" s="36">
        <f t="shared" ref="E50:G50" si="7">SUM(E47:E49)</f>
        <v>88741.89</v>
      </c>
      <c r="F50" s="67">
        <f t="shared" si="6"/>
        <v>0.236841248253784</v>
      </c>
      <c r="G50" s="36">
        <f t="shared" si="7"/>
        <v>19885</v>
      </c>
      <c r="H50" s="36"/>
      <c r="I50" s="16"/>
      <c r="J50" s="15"/>
      <c r="K50" s="17"/>
      <c r="L50" s="18"/>
      <c r="M50" s="22"/>
      <c r="N50" s="19"/>
      <c r="O50" s="48"/>
    </row>
    <row r="51" spans="1:26" ht="23.1" customHeight="1"/>
    <row r="52" spans="1:26" ht="17.25" customHeight="1"/>
    <row r="53" spans="1:26" ht="16.5" customHeight="1"/>
    <row r="66" spans="16:18">
      <c r="R66" s="35"/>
    </row>
    <row r="69" spans="16:18">
      <c r="P69" s="35"/>
    </row>
    <row r="73" spans="16:18" ht="12" customHeight="1"/>
  </sheetData>
  <sortState xmlns:xlrd2="http://schemas.microsoft.com/office/spreadsheetml/2017/richdata2" ref="B13:O49">
    <sortCondition descending="1" ref="D13:D49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C31D-812B-450F-B6EE-39ED1DBE2EC6}">
  <dimension ref="A1:Z70"/>
  <sheetViews>
    <sheetView zoomScale="60" zoomScaleNormal="60" workbookViewId="0">
      <selection activeCell="C38" sqref="C3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8.88671875" style="33"/>
    <col min="24" max="24" width="13.6640625" style="33" customWidth="1"/>
    <col min="25" max="25" width="12" style="33" bestFit="1" customWidth="1"/>
    <col min="26" max="26" width="14.88671875" style="33" customWidth="1"/>
    <col min="27" max="16384" width="8.88671875" style="33"/>
  </cols>
  <sheetData>
    <row r="1" spans="1:26" ht="19.5" customHeight="1">
      <c r="E1" s="2" t="s">
        <v>399</v>
      </c>
      <c r="F1" s="2"/>
      <c r="G1" s="2"/>
      <c r="H1" s="2"/>
      <c r="I1" s="2"/>
    </row>
    <row r="2" spans="1:26" ht="19.5" customHeight="1">
      <c r="E2" s="2" t="s">
        <v>400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388</v>
      </c>
      <c r="E6" s="4" t="s">
        <v>401</v>
      </c>
      <c r="F6" s="129"/>
      <c r="G6" s="4" t="s">
        <v>388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6" ht="21.6">
      <c r="A10" s="132"/>
      <c r="B10" s="132"/>
      <c r="C10" s="129"/>
      <c r="D10" s="79" t="s">
        <v>389</v>
      </c>
      <c r="E10" s="79" t="s">
        <v>402</v>
      </c>
      <c r="F10" s="129"/>
      <c r="G10" s="79" t="s">
        <v>389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34"/>
      <c r="X12" s="58"/>
      <c r="Y12" s="57"/>
      <c r="Z12" s="58"/>
    </row>
    <row r="13" spans="1:26" ht="25.35" customHeight="1">
      <c r="A13" s="37">
        <v>1</v>
      </c>
      <c r="B13" s="63" t="s">
        <v>34</v>
      </c>
      <c r="C13" s="29" t="s">
        <v>312</v>
      </c>
      <c r="D13" s="43">
        <v>19612.63</v>
      </c>
      <c r="E13" s="41" t="s">
        <v>36</v>
      </c>
      <c r="F13" s="41" t="s">
        <v>36</v>
      </c>
      <c r="G13" s="43">
        <v>2851</v>
      </c>
      <c r="H13" s="41">
        <v>110</v>
      </c>
      <c r="I13" s="41">
        <f t="shared" ref="I13:I22" si="0">G13/H13</f>
        <v>25.918181818181818</v>
      </c>
      <c r="J13" s="41">
        <v>15</v>
      </c>
      <c r="K13" s="41">
        <v>1</v>
      </c>
      <c r="L13" s="43">
        <v>20470</v>
      </c>
      <c r="M13" s="43">
        <v>2994</v>
      </c>
      <c r="N13" s="39">
        <v>44421</v>
      </c>
      <c r="O13" s="38" t="s">
        <v>41</v>
      </c>
      <c r="P13" s="35"/>
      <c r="Q13" s="56"/>
      <c r="R13" s="56"/>
      <c r="S13" s="56"/>
      <c r="T13" s="56"/>
      <c r="U13" s="57"/>
      <c r="V13" s="57"/>
      <c r="W13" s="34"/>
      <c r="X13" s="58"/>
      <c r="Y13" s="57"/>
      <c r="Z13" s="58"/>
    </row>
    <row r="14" spans="1:26" ht="25.35" customHeight="1">
      <c r="A14" s="37">
        <v>2</v>
      </c>
      <c r="B14" s="63">
        <v>1</v>
      </c>
      <c r="C14" s="29" t="s">
        <v>313</v>
      </c>
      <c r="D14" s="43">
        <v>12925.29</v>
      </c>
      <c r="E14" s="41">
        <v>32140.580000000005</v>
      </c>
      <c r="F14" s="47">
        <f>(D14-E14)/E14</f>
        <v>-0.59785137667086286</v>
      </c>
      <c r="G14" s="43">
        <v>1955</v>
      </c>
      <c r="H14" s="41">
        <v>101</v>
      </c>
      <c r="I14" s="41">
        <f t="shared" si="0"/>
        <v>19.356435643564357</v>
      </c>
      <c r="J14" s="41">
        <v>12</v>
      </c>
      <c r="K14" s="41">
        <v>3</v>
      </c>
      <c r="L14" s="43">
        <v>138759.52999999997</v>
      </c>
      <c r="M14" s="43">
        <v>21745</v>
      </c>
      <c r="N14" s="39">
        <v>44407</v>
      </c>
      <c r="O14" s="48" t="s">
        <v>314</v>
      </c>
      <c r="P14" s="35"/>
      <c r="Q14" s="56"/>
      <c r="R14" s="56"/>
      <c r="S14" s="56"/>
      <c r="T14" s="56"/>
      <c r="U14" s="57"/>
      <c r="V14" s="57"/>
      <c r="W14" s="34"/>
      <c r="X14" s="58"/>
      <c r="Y14" s="57"/>
      <c r="Z14" s="58"/>
    </row>
    <row r="15" spans="1:26" ht="25.35" customHeight="1">
      <c r="A15" s="37">
        <v>3</v>
      </c>
      <c r="B15" s="63">
        <v>3</v>
      </c>
      <c r="C15" s="29" t="s">
        <v>307</v>
      </c>
      <c r="D15" s="43">
        <v>11673.95</v>
      </c>
      <c r="E15" s="41">
        <v>25135.64</v>
      </c>
      <c r="F15" s="47">
        <f>(D15-E15)/E15</f>
        <v>-0.53556185559627678</v>
      </c>
      <c r="G15" s="43">
        <v>2350</v>
      </c>
      <c r="H15" s="41">
        <v>106</v>
      </c>
      <c r="I15" s="41">
        <f t="shared" si="0"/>
        <v>22.169811320754718</v>
      </c>
      <c r="J15" s="41">
        <v>14</v>
      </c>
      <c r="K15" s="41">
        <v>4</v>
      </c>
      <c r="L15" s="43">
        <v>153541</v>
      </c>
      <c r="M15" s="43">
        <v>32959</v>
      </c>
      <c r="N15" s="39">
        <v>44400</v>
      </c>
      <c r="O15" s="38" t="s">
        <v>41</v>
      </c>
      <c r="P15" s="35"/>
      <c r="Q15" s="56"/>
      <c r="R15" s="56"/>
      <c r="S15" s="56"/>
      <c r="T15" s="56"/>
      <c r="U15" s="57"/>
      <c r="V15" s="57"/>
      <c r="W15" s="34"/>
      <c r="X15" s="58"/>
      <c r="Y15" s="57"/>
      <c r="Z15" s="58"/>
    </row>
    <row r="16" spans="1:26" ht="25.35" customHeight="1">
      <c r="A16" s="37">
        <v>4</v>
      </c>
      <c r="B16" s="63" t="s">
        <v>34</v>
      </c>
      <c r="C16" s="29" t="s">
        <v>380</v>
      </c>
      <c r="D16" s="43">
        <v>10438.36</v>
      </c>
      <c r="E16" s="41" t="s">
        <v>36</v>
      </c>
      <c r="F16" s="41" t="s">
        <v>36</v>
      </c>
      <c r="G16" s="43">
        <v>1492</v>
      </c>
      <c r="H16" s="41">
        <v>79</v>
      </c>
      <c r="I16" s="41">
        <f t="shared" si="0"/>
        <v>18.88607594936709</v>
      </c>
      <c r="J16" s="41">
        <v>15</v>
      </c>
      <c r="K16" s="41">
        <v>1</v>
      </c>
      <c r="L16" s="43">
        <v>10438.36</v>
      </c>
      <c r="M16" s="43">
        <v>1492</v>
      </c>
      <c r="N16" s="39">
        <v>44421</v>
      </c>
      <c r="O16" s="38" t="s">
        <v>39</v>
      </c>
      <c r="P16" s="35"/>
      <c r="Q16" s="56"/>
      <c r="R16" s="56"/>
      <c r="S16" s="56"/>
      <c r="T16" s="56"/>
      <c r="U16" s="57"/>
      <c r="V16" s="57"/>
      <c r="W16" s="34"/>
      <c r="X16" s="58"/>
      <c r="Y16" s="57"/>
      <c r="Z16" s="58"/>
    </row>
    <row r="17" spans="1:26" ht="25.35" customHeight="1">
      <c r="A17" s="37">
        <v>5</v>
      </c>
      <c r="B17" s="63">
        <v>2</v>
      </c>
      <c r="C17" s="29" t="s">
        <v>363</v>
      </c>
      <c r="D17" s="43">
        <v>8632.5499999999993</v>
      </c>
      <c r="E17" s="41">
        <v>31045.77</v>
      </c>
      <c r="F17" s="47">
        <f>(D17-E17)/E17</f>
        <v>-0.72194118554637232</v>
      </c>
      <c r="G17" s="43">
        <v>1334</v>
      </c>
      <c r="H17" s="41">
        <v>67</v>
      </c>
      <c r="I17" s="41">
        <f t="shared" si="0"/>
        <v>19.910447761194028</v>
      </c>
      <c r="J17" s="41">
        <v>12</v>
      </c>
      <c r="K17" s="41">
        <v>2</v>
      </c>
      <c r="L17" s="43">
        <v>62271.53</v>
      </c>
      <c r="M17" s="43">
        <v>9087</v>
      </c>
      <c r="N17" s="39">
        <v>44414</v>
      </c>
      <c r="O17" s="38" t="s">
        <v>45</v>
      </c>
      <c r="P17" s="35"/>
      <c r="Q17" s="56"/>
      <c r="R17" s="56"/>
      <c r="S17" s="56"/>
      <c r="T17" s="56"/>
      <c r="U17" s="57"/>
      <c r="V17" s="57"/>
      <c r="W17" s="34"/>
      <c r="X17" s="58"/>
      <c r="Y17" s="57"/>
      <c r="Z17" s="58"/>
    </row>
    <row r="18" spans="1:26" ht="25.35" customHeight="1">
      <c r="A18" s="37">
        <v>6</v>
      </c>
      <c r="B18" s="63" t="s">
        <v>34</v>
      </c>
      <c r="C18" s="29" t="s">
        <v>323</v>
      </c>
      <c r="D18" s="43">
        <v>6594.4400000000005</v>
      </c>
      <c r="E18" s="41" t="s">
        <v>36</v>
      </c>
      <c r="F18" s="41" t="s">
        <v>36</v>
      </c>
      <c r="G18" s="43">
        <v>1208</v>
      </c>
      <c r="H18" s="41">
        <v>94</v>
      </c>
      <c r="I18" s="41">
        <f t="shared" si="0"/>
        <v>12.851063829787234</v>
      </c>
      <c r="J18" s="41">
        <v>20</v>
      </c>
      <c r="K18" s="41">
        <v>1</v>
      </c>
      <c r="L18" s="43">
        <v>6594.4400000000005</v>
      </c>
      <c r="M18" s="43">
        <v>1208</v>
      </c>
      <c r="N18" s="39">
        <v>44421</v>
      </c>
      <c r="O18" s="38" t="s">
        <v>324</v>
      </c>
      <c r="P18" s="35"/>
      <c r="Q18" s="56"/>
      <c r="R18" s="56"/>
      <c r="S18" s="56"/>
      <c r="T18" s="56"/>
      <c r="U18" s="57"/>
      <c r="V18" s="57"/>
      <c r="W18" s="34"/>
      <c r="X18" s="58"/>
      <c r="Y18" s="57"/>
      <c r="Z18" s="58"/>
    </row>
    <row r="19" spans="1:26" ht="25.35" customHeight="1">
      <c r="A19" s="37">
        <v>7</v>
      </c>
      <c r="B19" s="63">
        <v>5</v>
      </c>
      <c r="C19" s="29" t="s">
        <v>348</v>
      </c>
      <c r="D19" s="43">
        <v>4436.09</v>
      </c>
      <c r="E19" s="41">
        <v>9373.2800000000007</v>
      </c>
      <c r="F19" s="47">
        <f>(D19-E19)/E19</f>
        <v>-0.52673023744089587</v>
      </c>
      <c r="G19" s="43">
        <v>859</v>
      </c>
      <c r="H19" s="41">
        <v>45</v>
      </c>
      <c r="I19" s="41">
        <f t="shared" si="0"/>
        <v>19.088888888888889</v>
      </c>
      <c r="J19" s="41">
        <v>8</v>
      </c>
      <c r="K19" s="41">
        <v>5</v>
      </c>
      <c r="L19" s="43">
        <v>133555.73000000001</v>
      </c>
      <c r="M19" s="43">
        <v>27316</v>
      </c>
      <c r="N19" s="39">
        <v>44393</v>
      </c>
      <c r="O19" s="38" t="s">
        <v>45</v>
      </c>
      <c r="P19" s="35"/>
      <c r="Q19" s="56"/>
      <c r="R19" s="56"/>
      <c r="S19" s="56"/>
      <c r="T19" s="56"/>
      <c r="U19" s="57"/>
      <c r="V19" s="57"/>
      <c r="W19" s="34"/>
      <c r="X19" s="58"/>
      <c r="Y19" s="57"/>
      <c r="Z19" s="58"/>
    </row>
    <row r="20" spans="1:26" ht="25.35" customHeight="1">
      <c r="A20" s="37">
        <v>8</v>
      </c>
      <c r="B20" s="63">
        <v>6</v>
      </c>
      <c r="C20" s="29" t="s">
        <v>381</v>
      </c>
      <c r="D20" s="43">
        <v>3484.44</v>
      </c>
      <c r="E20" s="41">
        <v>9083.85</v>
      </c>
      <c r="F20" s="47">
        <f>(D20-E20)/E20</f>
        <v>-0.61641374527320458</v>
      </c>
      <c r="G20" s="43">
        <v>809</v>
      </c>
      <c r="H20" s="41">
        <v>64</v>
      </c>
      <c r="I20" s="41">
        <f t="shared" si="0"/>
        <v>12.640625</v>
      </c>
      <c r="J20" s="41">
        <v>8</v>
      </c>
      <c r="K20" s="41">
        <v>2</v>
      </c>
      <c r="L20" s="43">
        <v>18146.03</v>
      </c>
      <c r="M20" s="43">
        <v>4231</v>
      </c>
      <c r="N20" s="39">
        <v>44414</v>
      </c>
      <c r="O20" s="38" t="s">
        <v>48</v>
      </c>
      <c r="P20" s="35"/>
      <c r="Q20" s="56"/>
      <c r="R20" s="56"/>
      <c r="S20" s="56"/>
      <c r="T20" s="56"/>
      <c r="U20" s="57"/>
      <c r="V20" s="57"/>
      <c r="W20" s="34"/>
      <c r="X20" s="58"/>
      <c r="Y20" s="57"/>
      <c r="Z20" s="58"/>
    </row>
    <row r="21" spans="1:26" ht="25.35" customHeight="1">
      <c r="A21" s="37">
        <v>9</v>
      </c>
      <c r="B21" s="63">
        <v>4</v>
      </c>
      <c r="C21" s="29" t="s">
        <v>373</v>
      </c>
      <c r="D21" s="43">
        <v>2554.48</v>
      </c>
      <c r="E21" s="41">
        <v>10180.209999999999</v>
      </c>
      <c r="F21" s="47">
        <f>(D21-E21)/E21</f>
        <v>-0.74907393855333049</v>
      </c>
      <c r="G21" s="43">
        <v>411</v>
      </c>
      <c r="H21" s="41">
        <v>39</v>
      </c>
      <c r="I21" s="41">
        <f t="shared" si="0"/>
        <v>10.538461538461538</v>
      </c>
      <c r="J21" s="41">
        <v>7</v>
      </c>
      <c r="K21" s="41">
        <v>3</v>
      </c>
      <c r="L21" s="43">
        <v>39026</v>
      </c>
      <c r="M21" s="43">
        <v>6862</v>
      </c>
      <c r="N21" s="39">
        <v>44407</v>
      </c>
      <c r="O21" s="38" t="s">
        <v>41</v>
      </c>
      <c r="P21" s="35"/>
      <c r="Q21" s="56"/>
      <c r="R21" s="56"/>
      <c r="S21" s="56"/>
      <c r="T21" s="56"/>
      <c r="U21" s="57"/>
      <c r="V21" s="57"/>
      <c r="W21" s="34"/>
      <c r="X21" s="58"/>
      <c r="Y21" s="57"/>
      <c r="Z21" s="58"/>
    </row>
    <row r="22" spans="1:26" ht="25.35" customHeight="1">
      <c r="A22" s="37">
        <v>10</v>
      </c>
      <c r="B22" s="63">
        <v>7</v>
      </c>
      <c r="C22" s="29" t="s">
        <v>332</v>
      </c>
      <c r="D22" s="43">
        <v>2121.7800000000002</v>
      </c>
      <c r="E22" s="41">
        <v>7003.25</v>
      </c>
      <c r="F22" s="47">
        <f>(D22-E22)/E22</f>
        <v>-0.69702923642594505</v>
      </c>
      <c r="G22" s="43">
        <v>317</v>
      </c>
      <c r="H22" s="41">
        <v>14</v>
      </c>
      <c r="I22" s="41">
        <f t="shared" si="0"/>
        <v>22.642857142857142</v>
      </c>
      <c r="J22" s="41">
        <v>6</v>
      </c>
      <c r="K22" s="41">
        <v>5</v>
      </c>
      <c r="L22" s="43">
        <v>74411.8</v>
      </c>
      <c r="M22" s="43">
        <v>11936</v>
      </c>
      <c r="N22" s="39">
        <v>44393</v>
      </c>
      <c r="O22" s="38" t="s">
        <v>39</v>
      </c>
      <c r="P22" s="35"/>
      <c r="Q22" s="56"/>
      <c r="R22" s="56"/>
      <c r="S22" s="56"/>
      <c r="T22" s="56"/>
      <c r="U22" s="57"/>
      <c r="V22" s="57"/>
      <c r="W22" s="34"/>
      <c r="X22" s="58"/>
      <c r="Y22" s="57"/>
      <c r="Z22" s="58"/>
    </row>
    <row r="23" spans="1:26" ht="25.35" customHeight="1">
      <c r="A23" s="14"/>
      <c r="B23" s="14"/>
      <c r="C23" s="28" t="s">
        <v>53</v>
      </c>
      <c r="D23" s="36">
        <f>SUM(D13:D22)</f>
        <v>82474.009999999995</v>
      </c>
      <c r="E23" s="36">
        <f t="shared" ref="E23:G23" si="1">SUM(E13:E22)</f>
        <v>123962.58000000002</v>
      </c>
      <c r="F23" s="55">
        <f>(D23-E23)/E23</f>
        <v>-0.33468624160613641</v>
      </c>
      <c r="G23" s="36">
        <f t="shared" si="1"/>
        <v>13586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 t="s">
        <v>34</v>
      </c>
      <c r="C25" s="29" t="s">
        <v>141</v>
      </c>
      <c r="D25" s="43">
        <v>1903.77</v>
      </c>
      <c r="E25" s="41" t="s">
        <v>36</v>
      </c>
      <c r="F25" s="41" t="s">
        <v>36</v>
      </c>
      <c r="G25" s="43">
        <v>355</v>
      </c>
      <c r="H25" s="41">
        <v>28</v>
      </c>
      <c r="I25" s="41">
        <f t="shared" ref="I25:I30" si="2">G25/H25</f>
        <v>12.678571428571429</v>
      </c>
      <c r="J25" s="41">
        <v>14</v>
      </c>
      <c r="K25" s="41">
        <v>1</v>
      </c>
      <c r="L25" s="43">
        <v>1903.77</v>
      </c>
      <c r="M25" s="43">
        <v>355</v>
      </c>
      <c r="N25" s="39">
        <v>44421</v>
      </c>
      <c r="O25" s="38" t="s">
        <v>68</v>
      </c>
      <c r="P25" s="35"/>
      <c r="Q25" s="56"/>
      <c r="R25" s="56"/>
      <c r="S25" s="56"/>
      <c r="T25" s="56"/>
      <c r="U25" s="57"/>
      <c r="V25" s="57"/>
      <c r="W25" s="34"/>
      <c r="X25" s="58"/>
      <c r="Y25" s="57"/>
      <c r="Z25" s="58"/>
    </row>
    <row r="26" spans="1:26" ht="25.35" customHeight="1">
      <c r="A26" s="37">
        <v>12</v>
      </c>
      <c r="B26" s="63">
        <v>9</v>
      </c>
      <c r="C26" s="29" t="s">
        <v>394</v>
      </c>
      <c r="D26" s="43">
        <v>1631.77</v>
      </c>
      <c r="E26" s="41">
        <v>5066.34</v>
      </c>
      <c r="F26" s="47">
        <f>(D26-E26)/E26</f>
        <v>-0.67791936585385115</v>
      </c>
      <c r="G26" s="43">
        <v>245</v>
      </c>
      <c r="H26" s="41">
        <v>15</v>
      </c>
      <c r="I26" s="41">
        <f t="shared" si="2"/>
        <v>16.333333333333332</v>
      </c>
      <c r="J26" s="41">
        <v>5</v>
      </c>
      <c r="K26" s="41">
        <v>8</v>
      </c>
      <c r="L26" s="43">
        <v>214458</v>
      </c>
      <c r="M26" s="43">
        <v>34003</v>
      </c>
      <c r="N26" s="39">
        <v>44372</v>
      </c>
      <c r="O26" s="38" t="s">
        <v>43</v>
      </c>
      <c r="P26" s="35"/>
      <c r="Q26" s="56"/>
      <c r="R26" s="56"/>
      <c r="S26" s="56"/>
      <c r="T26" s="56"/>
      <c r="U26" s="57"/>
      <c r="V26" s="57"/>
      <c r="W26" s="34"/>
      <c r="X26" s="58"/>
      <c r="Y26" s="57"/>
      <c r="Z26" s="58"/>
    </row>
    <row r="27" spans="1:26" ht="25.35" customHeight="1">
      <c r="A27" s="37">
        <v>13</v>
      </c>
      <c r="B27" s="63">
        <v>14</v>
      </c>
      <c r="C27" s="29" t="s">
        <v>365</v>
      </c>
      <c r="D27" s="43">
        <v>653.38</v>
      </c>
      <c r="E27" s="41">
        <v>644.44000000000005</v>
      </c>
      <c r="F27" s="47">
        <f>(D27-E27)/E27</f>
        <v>1.3872509465582428E-2</v>
      </c>
      <c r="G27" s="43">
        <v>132</v>
      </c>
      <c r="H27" s="41">
        <v>13</v>
      </c>
      <c r="I27" s="41">
        <f t="shared" si="2"/>
        <v>10.153846153846153</v>
      </c>
      <c r="J27" s="41">
        <v>4</v>
      </c>
      <c r="K27" s="41">
        <v>7</v>
      </c>
      <c r="L27" s="43">
        <v>45236</v>
      </c>
      <c r="M27" s="43">
        <v>9950</v>
      </c>
      <c r="N27" s="39">
        <v>44379</v>
      </c>
      <c r="O27" s="38" t="s">
        <v>43</v>
      </c>
      <c r="P27" s="35"/>
      <c r="Q27" s="56"/>
      <c r="R27" s="56"/>
      <c r="S27" s="56"/>
      <c r="T27" s="56"/>
      <c r="U27" s="57"/>
      <c r="V27" s="57"/>
      <c r="W27" s="34"/>
      <c r="X27" s="58"/>
      <c r="Y27" s="57"/>
      <c r="Z27" s="58"/>
    </row>
    <row r="28" spans="1:26" ht="25.35" customHeight="1">
      <c r="A28" s="37">
        <v>14</v>
      </c>
      <c r="B28" s="63">
        <v>8</v>
      </c>
      <c r="C28" s="29" t="s">
        <v>403</v>
      </c>
      <c r="D28" s="43">
        <v>561.79999999999995</v>
      </c>
      <c r="E28" s="41">
        <v>5588.2</v>
      </c>
      <c r="F28" s="47">
        <f>(D28-E28)/E28</f>
        <v>-0.89946673347410611</v>
      </c>
      <c r="G28" s="43">
        <v>91</v>
      </c>
      <c r="H28" s="41">
        <v>12</v>
      </c>
      <c r="I28" s="41">
        <f t="shared" si="2"/>
        <v>7.583333333333333</v>
      </c>
      <c r="J28" s="41">
        <v>7</v>
      </c>
      <c r="K28" s="41">
        <v>2</v>
      </c>
      <c r="L28" s="43">
        <v>10503</v>
      </c>
      <c r="M28" s="43">
        <v>1633</v>
      </c>
      <c r="N28" s="39">
        <v>44414</v>
      </c>
      <c r="O28" s="38" t="s">
        <v>50</v>
      </c>
      <c r="P28" s="35"/>
      <c r="Q28" s="56"/>
      <c r="R28" s="56"/>
      <c r="S28" s="56"/>
      <c r="T28" s="56"/>
      <c r="U28" s="57"/>
      <c r="V28" s="57"/>
      <c r="W28" s="34"/>
      <c r="X28" s="58"/>
      <c r="Y28" s="57"/>
      <c r="Z28" s="58"/>
    </row>
    <row r="29" spans="1:26" ht="25.35" customHeight="1">
      <c r="A29" s="37">
        <v>15</v>
      </c>
      <c r="B29" s="63">
        <v>11</v>
      </c>
      <c r="C29" s="29" t="s">
        <v>392</v>
      </c>
      <c r="D29" s="43">
        <v>347.7</v>
      </c>
      <c r="E29" s="41">
        <v>1632.72</v>
      </c>
      <c r="F29" s="47">
        <f>(D29-E29)/E29</f>
        <v>-0.78704248125826837</v>
      </c>
      <c r="G29" s="43">
        <v>56</v>
      </c>
      <c r="H29" s="41">
        <v>8</v>
      </c>
      <c r="I29" s="41">
        <f t="shared" si="2"/>
        <v>7</v>
      </c>
      <c r="J29" s="41">
        <v>2</v>
      </c>
      <c r="K29" s="41">
        <v>6</v>
      </c>
      <c r="L29" s="43">
        <v>88250</v>
      </c>
      <c r="M29" s="43">
        <v>13823</v>
      </c>
      <c r="N29" s="39">
        <v>44386</v>
      </c>
      <c r="O29" s="38" t="s">
        <v>41</v>
      </c>
      <c r="P29" s="35"/>
      <c r="Q29" s="56"/>
      <c r="R29" s="56"/>
      <c r="S29" s="56"/>
      <c r="T29" s="56"/>
      <c r="U29" s="57"/>
      <c r="V29" s="57"/>
      <c r="W29" s="34"/>
      <c r="X29" s="58"/>
      <c r="Y29" s="57"/>
      <c r="Z29" s="58"/>
    </row>
    <row r="30" spans="1:26" ht="25.35" customHeight="1">
      <c r="A30" s="37">
        <v>16</v>
      </c>
      <c r="B30" s="63">
        <v>10</v>
      </c>
      <c r="C30" s="29" t="s">
        <v>393</v>
      </c>
      <c r="D30" s="43">
        <v>342.4</v>
      </c>
      <c r="E30" s="41">
        <v>3236.53</v>
      </c>
      <c r="F30" s="47">
        <f>(D30-E30)/E30</f>
        <v>-0.89420768539145312</v>
      </c>
      <c r="G30" s="43">
        <v>50</v>
      </c>
      <c r="H30" s="41">
        <v>4</v>
      </c>
      <c r="I30" s="41">
        <f t="shared" si="2"/>
        <v>12.5</v>
      </c>
      <c r="J30" s="41">
        <v>4</v>
      </c>
      <c r="K30" s="41">
        <v>4</v>
      </c>
      <c r="L30" s="43">
        <v>30166</v>
      </c>
      <c r="M30" s="43">
        <v>5003</v>
      </c>
      <c r="N30" s="39">
        <v>44400</v>
      </c>
      <c r="O30" s="38" t="s">
        <v>43</v>
      </c>
      <c r="P30" s="35"/>
      <c r="Q30" s="56"/>
      <c r="R30" s="56"/>
      <c r="S30" s="56"/>
      <c r="T30" s="56"/>
      <c r="U30" s="57"/>
      <c r="V30" s="57"/>
      <c r="W30" s="34"/>
      <c r="X30" s="58"/>
      <c r="Y30" s="57"/>
      <c r="Z30" s="58"/>
    </row>
    <row r="31" spans="1:26" ht="25.35" customHeight="1">
      <c r="A31" s="37">
        <v>17</v>
      </c>
      <c r="B31" s="63" t="s">
        <v>34</v>
      </c>
      <c r="C31" s="29" t="s">
        <v>357</v>
      </c>
      <c r="D31" s="43">
        <v>325.26</v>
      </c>
      <c r="E31" s="41" t="s">
        <v>36</v>
      </c>
      <c r="F31" s="41" t="s">
        <v>36</v>
      </c>
      <c r="G31" s="43">
        <v>68</v>
      </c>
      <c r="H31" s="41" t="s">
        <v>36</v>
      </c>
      <c r="I31" s="41" t="s">
        <v>36</v>
      </c>
      <c r="J31" s="41">
        <v>5</v>
      </c>
      <c r="K31" s="41">
        <v>1</v>
      </c>
      <c r="L31" s="43">
        <v>325.26</v>
      </c>
      <c r="M31" s="43">
        <v>68</v>
      </c>
      <c r="N31" s="39">
        <v>44421</v>
      </c>
      <c r="O31" s="38" t="s">
        <v>81</v>
      </c>
      <c r="P31" s="35"/>
      <c r="Q31" s="56"/>
      <c r="R31" s="56"/>
      <c r="S31" s="56"/>
      <c r="T31" s="56"/>
      <c r="U31" s="57"/>
      <c r="V31" s="57"/>
      <c r="W31" s="34"/>
      <c r="X31" s="58"/>
      <c r="Y31" s="57"/>
      <c r="Z31" s="58"/>
    </row>
    <row r="32" spans="1:26" ht="25.35" customHeight="1">
      <c r="A32" s="37">
        <v>18</v>
      </c>
      <c r="B32" s="63">
        <v>20</v>
      </c>
      <c r="C32" s="29" t="s">
        <v>391</v>
      </c>
      <c r="D32" s="43">
        <v>280.5</v>
      </c>
      <c r="E32" s="41">
        <v>212.42</v>
      </c>
      <c r="F32" s="47">
        <f>(D32-E32)/E32</f>
        <v>0.32049712833066574</v>
      </c>
      <c r="G32" s="43">
        <v>57</v>
      </c>
      <c r="H32" s="41">
        <v>6</v>
      </c>
      <c r="I32" s="41">
        <f>G32/H32</f>
        <v>9.5</v>
      </c>
      <c r="J32" s="41">
        <v>1</v>
      </c>
      <c r="K32" s="41">
        <v>11</v>
      </c>
      <c r="L32" s="43">
        <v>82244</v>
      </c>
      <c r="M32" s="43">
        <v>18289</v>
      </c>
      <c r="N32" s="39">
        <v>44351</v>
      </c>
      <c r="O32" s="38" t="s">
        <v>43</v>
      </c>
      <c r="P32" s="35"/>
      <c r="Q32" s="56"/>
      <c r="R32" s="56"/>
      <c r="S32" s="56"/>
      <c r="T32" s="56"/>
      <c r="U32" s="57"/>
      <c r="V32" s="57"/>
      <c r="W32" s="34"/>
      <c r="X32" s="58"/>
      <c r="Y32" s="57"/>
      <c r="Z32" s="58"/>
    </row>
    <row r="33" spans="1:26" ht="25.35" customHeight="1">
      <c r="A33" s="37">
        <v>19</v>
      </c>
      <c r="B33" s="63">
        <v>13</v>
      </c>
      <c r="C33" s="29" t="s">
        <v>327</v>
      </c>
      <c r="D33" s="43">
        <v>273</v>
      </c>
      <c r="E33" s="41">
        <v>646</v>
      </c>
      <c r="F33" s="47">
        <f>(D33-E33)/E33</f>
        <v>-0.57739938080495357</v>
      </c>
      <c r="G33" s="43">
        <v>54</v>
      </c>
      <c r="H33" s="41" t="s">
        <v>36</v>
      </c>
      <c r="I33" s="41" t="s">
        <v>36</v>
      </c>
      <c r="J33" s="41">
        <v>4</v>
      </c>
      <c r="K33" s="41">
        <v>2</v>
      </c>
      <c r="L33" s="43">
        <v>1297.81</v>
      </c>
      <c r="M33" s="43">
        <v>240</v>
      </c>
      <c r="N33" s="39">
        <v>44414</v>
      </c>
      <c r="O33" s="38" t="s">
        <v>204</v>
      </c>
      <c r="P33" s="35"/>
      <c r="Q33" s="56"/>
      <c r="R33" s="56"/>
      <c r="S33" s="56"/>
      <c r="T33" s="56"/>
      <c r="U33" s="56"/>
      <c r="V33" s="57"/>
      <c r="W33" s="58"/>
      <c r="X33" s="58"/>
      <c r="Y33" s="57"/>
      <c r="Z33" s="34"/>
    </row>
    <row r="34" spans="1:26" ht="25.35" customHeight="1">
      <c r="A34" s="37">
        <v>20</v>
      </c>
      <c r="B34" s="64" t="s">
        <v>149</v>
      </c>
      <c r="C34" s="49" t="s">
        <v>306</v>
      </c>
      <c r="D34" s="43">
        <v>265.8</v>
      </c>
      <c r="E34" s="41" t="s">
        <v>36</v>
      </c>
      <c r="F34" s="41" t="s">
        <v>36</v>
      </c>
      <c r="G34" s="43">
        <v>49</v>
      </c>
      <c r="H34" s="41">
        <v>1</v>
      </c>
      <c r="I34" s="41">
        <f>G34/H34</f>
        <v>49</v>
      </c>
      <c r="J34" s="41">
        <v>1</v>
      </c>
      <c r="K34" s="41">
        <v>0</v>
      </c>
      <c r="L34" s="43">
        <v>266</v>
      </c>
      <c r="M34" s="43">
        <v>49</v>
      </c>
      <c r="N34" s="39" t="s">
        <v>150</v>
      </c>
      <c r="O34" s="38" t="s">
        <v>37</v>
      </c>
      <c r="P34" s="35"/>
      <c r="R34" s="40"/>
      <c r="T34" s="35"/>
      <c r="U34" s="34"/>
      <c r="V34" s="34"/>
      <c r="W34" s="34"/>
      <c r="X34" s="35"/>
      <c r="Y34" s="34"/>
      <c r="Z34" s="34"/>
    </row>
    <row r="35" spans="1:26" ht="25.35" customHeight="1">
      <c r="A35" s="14"/>
      <c r="B35" s="14"/>
      <c r="C35" s="28" t="s">
        <v>69</v>
      </c>
      <c r="D35" s="36">
        <f>SUM(D23:D34)</f>
        <v>89059.39</v>
      </c>
      <c r="E35" s="36">
        <f t="shared" ref="E35:G35" si="3">SUM(E23:E34)</f>
        <v>140989.23000000004</v>
      </c>
      <c r="F35" s="55">
        <f t="shared" ref="F35" si="4">(D35-E35)/E35</f>
        <v>-0.36832487133946351</v>
      </c>
      <c r="G35" s="36">
        <f t="shared" si="3"/>
        <v>14743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4">
        <v>12</v>
      </c>
      <c r="C37" s="29" t="s">
        <v>374</v>
      </c>
      <c r="D37" s="43">
        <v>225.6</v>
      </c>
      <c r="E37" s="41">
        <v>1412.37</v>
      </c>
      <c r="F37" s="47">
        <f>(D37-E37)/E37</f>
        <v>-0.84026848488710471</v>
      </c>
      <c r="G37" s="43">
        <v>41</v>
      </c>
      <c r="H37" s="41">
        <v>7</v>
      </c>
      <c r="I37" s="41">
        <f>G37/H37</f>
        <v>5.8571428571428568</v>
      </c>
      <c r="J37" s="41">
        <v>3</v>
      </c>
      <c r="K37" s="41">
        <v>2</v>
      </c>
      <c r="L37" s="43">
        <v>2850</v>
      </c>
      <c r="M37" s="43">
        <v>501</v>
      </c>
      <c r="N37" s="39">
        <v>44414</v>
      </c>
      <c r="O37" s="38" t="s">
        <v>50</v>
      </c>
      <c r="P37" s="35"/>
      <c r="R37" s="40"/>
      <c r="T37" s="35"/>
      <c r="U37" s="34"/>
      <c r="V37" s="34"/>
      <c r="W37" s="34"/>
      <c r="X37" s="35"/>
      <c r="Y37" s="34"/>
      <c r="Z37" s="34"/>
    </row>
    <row r="38" spans="1:26" ht="25.35" customHeight="1">
      <c r="A38" s="37">
        <v>22</v>
      </c>
      <c r="B38" s="64">
        <v>18</v>
      </c>
      <c r="C38" s="69" t="s">
        <v>243</v>
      </c>
      <c r="D38" s="43">
        <v>187.3</v>
      </c>
      <c r="E38" s="41">
        <v>230.5</v>
      </c>
      <c r="F38" s="47">
        <f>(D38-E38)/E38</f>
        <v>-0.18741865509761382</v>
      </c>
      <c r="G38" s="43">
        <v>54</v>
      </c>
      <c r="H38" s="41">
        <v>6</v>
      </c>
      <c r="I38" s="41">
        <f>G38/H38</f>
        <v>9</v>
      </c>
      <c r="J38" s="41">
        <v>2</v>
      </c>
      <c r="K38" s="41">
        <v>8</v>
      </c>
      <c r="L38" s="43">
        <v>46824.05</v>
      </c>
      <c r="M38" s="43">
        <v>10579</v>
      </c>
      <c r="N38" s="39">
        <v>44372</v>
      </c>
      <c r="O38" s="38" t="s">
        <v>68</v>
      </c>
      <c r="P38" s="35"/>
      <c r="Q38" s="56"/>
      <c r="R38" s="56"/>
      <c r="S38" s="56"/>
      <c r="T38" s="56"/>
      <c r="U38" s="56"/>
      <c r="V38" s="57"/>
      <c r="W38" s="58"/>
      <c r="X38" s="57"/>
      <c r="Y38" s="58"/>
      <c r="Z38" s="34"/>
    </row>
    <row r="39" spans="1:26" ht="25.35" customHeight="1">
      <c r="A39" s="37">
        <v>23</v>
      </c>
      <c r="B39" s="63">
        <v>15</v>
      </c>
      <c r="C39" s="29" t="s">
        <v>390</v>
      </c>
      <c r="D39" s="43">
        <v>184.5</v>
      </c>
      <c r="E39" s="41">
        <v>630.79</v>
      </c>
      <c r="F39" s="47">
        <f>(D39-E39)/E39</f>
        <v>-0.70750963078044993</v>
      </c>
      <c r="G39" s="43">
        <v>26</v>
      </c>
      <c r="H39" s="41">
        <v>2</v>
      </c>
      <c r="I39" s="41">
        <f>G39/H39</f>
        <v>13</v>
      </c>
      <c r="J39" s="41">
        <v>1</v>
      </c>
      <c r="K39" s="41">
        <v>9</v>
      </c>
      <c r="L39" s="43">
        <v>109519.39</v>
      </c>
      <c r="M39" s="43">
        <v>17490</v>
      </c>
      <c r="N39" s="39">
        <v>44351</v>
      </c>
      <c r="O39" s="38" t="s">
        <v>45</v>
      </c>
      <c r="P39" s="35"/>
      <c r="Q39" s="56"/>
      <c r="R39" s="56"/>
      <c r="S39" s="56"/>
      <c r="T39" s="56"/>
      <c r="U39" s="56"/>
      <c r="V39" s="57"/>
      <c r="W39" s="57"/>
      <c r="X39" s="58"/>
      <c r="Y39" s="58"/>
      <c r="Z39" s="34"/>
    </row>
    <row r="40" spans="1:26" ht="25.35" customHeight="1">
      <c r="A40" s="37">
        <v>24</v>
      </c>
      <c r="B40" s="41" t="s">
        <v>36</v>
      </c>
      <c r="C40" s="42" t="s">
        <v>257</v>
      </c>
      <c r="D40" s="43">
        <v>140</v>
      </c>
      <c r="E40" s="41" t="s">
        <v>36</v>
      </c>
      <c r="F40" s="41" t="s">
        <v>36</v>
      </c>
      <c r="G40" s="43">
        <v>70</v>
      </c>
      <c r="H40" s="31">
        <v>6</v>
      </c>
      <c r="I40" s="41">
        <f>G40/H40</f>
        <v>11.666666666666666</v>
      </c>
      <c r="J40" s="41">
        <v>3</v>
      </c>
      <c r="K40" s="41" t="s">
        <v>36</v>
      </c>
      <c r="L40" s="43">
        <v>87360</v>
      </c>
      <c r="M40" s="43">
        <v>18433</v>
      </c>
      <c r="N40" s="39">
        <v>44008</v>
      </c>
      <c r="O40" s="48" t="s">
        <v>37</v>
      </c>
      <c r="P40" s="35"/>
      <c r="Q40" s="56"/>
      <c r="R40" s="56"/>
      <c r="S40" s="56"/>
      <c r="T40" s="56"/>
      <c r="U40" s="56"/>
      <c r="V40" s="57"/>
      <c r="W40" s="57"/>
      <c r="X40" s="34"/>
      <c r="Y40" s="58"/>
      <c r="Z40" s="58"/>
    </row>
    <row r="41" spans="1:26" ht="25.35" customHeight="1">
      <c r="A41" s="37">
        <v>25</v>
      </c>
      <c r="B41" s="44" t="s">
        <v>36</v>
      </c>
      <c r="C41" s="42" t="s">
        <v>404</v>
      </c>
      <c r="D41" s="43">
        <v>126</v>
      </c>
      <c r="E41" s="41" t="s">
        <v>36</v>
      </c>
      <c r="F41" s="41" t="s">
        <v>36</v>
      </c>
      <c r="G41" s="43">
        <v>63</v>
      </c>
      <c r="H41" s="31">
        <v>4</v>
      </c>
      <c r="I41" s="41">
        <f>G41/H41</f>
        <v>15.75</v>
      </c>
      <c r="J41" s="41">
        <v>2</v>
      </c>
      <c r="K41" s="41" t="s">
        <v>36</v>
      </c>
      <c r="L41" s="43">
        <v>24657</v>
      </c>
      <c r="M41" s="43">
        <v>5480</v>
      </c>
      <c r="N41" s="39">
        <v>44099</v>
      </c>
      <c r="O41" s="38" t="s">
        <v>68</v>
      </c>
      <c r="P41" s="35"/>
      <c r="R41" s="40"/>
      <c r="T41" s="35"/>
      <c r="U41" s="34"/>
      <c r="V41" s="34"/>
      <c r="W41" s="34"/>
      <c r="X41" s="34"/>
      <c r="Y41" s="34"/>
      <c r="Z41" s="35"/>
    </row>
    <row r="42" spans="1:26" ht="25.35" customHeight="1">
      <c r="A42" s="37">
        <v>26</v>
      </c>
      <c r="B42" s="64">
        <v>22</v>
      </c>
      <c r="C42" s="42" t="s">
        <v>216</v>
      </c>
      <c r="D42" s="43">
        <v>100</v>
      </c>
      <c r="E42" s="43">
        <v>120</v>
      </c>
      <c r="F42" s="47">
        <f>(D42-E42)/E42</f>
        <v>-0.16666666666666666</v>
      </c>
      <c r="G42" s="43">
        <v>19</v>
      </c>
      <c r="H42" s="41" t="s">
        <v>36</v>
      </c>
      <c r="I42" s="41" t="s">
        <v>36</v>
      </c>
      <c r="J42" s="41">
        <v>1</v>
      </c>
      <c r="K42" s="41">
        <v>12</v>
      </c>
      <c r="L42" s="43">
        <v>5817.92</v>
      </c>
      <c r="M42" s="43">
        <v>1165</v>
      </c>
      <c r="N42" s="39">
        <v>44330</v>
      </c>
      <c r="O42" s="38" t="s">
        <v>81</v>
      </c>
      <c r="P42" s="35"/>
      <c r="Q42" s="56"/>
      <c r="R42" s="56"/>
      <c r="S42" s="56"/>
      <c r="T42" s="56"/>
      <c r="U42" s="56"/>
      <c r="V42" s="57"/>
      <c r="W42" s="57"/>
      <c r="X42" s="34"/>
      <c r="Y42" s="58"/>
      <c r="Z42" s="58"/>
    </row>
    <row r="43" spans="1:26" ht="25.35" customHeight="1">
      <c r="A43" s="37">
        <v>27</v>
      </c>
      <c r="B43" s="44" t="s">
        <v>36</v>
      </c>
      <c r="C43" s="42" t="s">
        <v>405</v>
      </c>
      <c r="D43" s="43">
        <v>66</v>
      </c>
      <c r="E43" s="41" t="s">
        <v>36</v>
      </c>
      <c r="F43" s="41" t="s">
        <v>36</v>
      </c>
      <c r="G43" s="43">
        <v>33</v>
      </c>
      <c r="H43" s="31">
        <v>3</v>
      </c>
      <c r="I43" s="41">
        <f>G43/H43</f>
        <v>11</v>
      </c>
      <c r="J43" s="41">
        <v>3</v>
      </c>
      <c r="K43" s="41" t="s">
        <v>36</v>
      </c>
      <c r="L43" s="43">
        <v>136217</v>
      </c>
      <c r="M43" s="43">
        <v>28146</v>
      </c>
      <c r="N43" s="39">
        <v>43896</v>
      </c>
      <c r="O43" s="38" t="s">
        <v>41</v>
      </c>
      <c r="P43" s="35"/>
      <c r="Q43" s="56"/>
      <c r="R43" s="56"/>
      <c r="S43" s="56"/>
      <c r="T43" s="56"/>
      <c r="U43" s="57"/>
      <c r="V43" s="57"/>
      <c r="W43" s="34"/>
      <c r="X43" s="58"/>
      <c r="Y43" s="57"/>
      <c r="Z43" s="58"/>
    </row>
    <row r="44" spans="1:26" ht="25.35" customHeight="1">
      <c r="A44" s="37">
        <v>28</v>
      </c>
      <c r="B44" s="65">
        <v>23</v>
      </c>
      <c r="C44" s="52" t="s">
        <v>406</v>
      </c>
      <c r="D44" s="43">
        <v>56</v>
      </c>
      <c r="E44" s="41">
        <v>109</v>
      </c>
      <c r="F44" s="47">
        <f>(D44-E44)/E44</f>
        <v>-0.48623853211009177</v>
      </c>
      <c r="G44" s="43">
        <v>8</v>
      </c>
      <c r="H44" s="41">
        <v>1</v>
      </c>
      <c r="I44" s="41">
        <f>G44/H44</f>
        <v>8</v>
      </c>
      <c r="J44" s="41">
        <v>1</v>
      </c>
      <c r="K44" s="41" t="s">
        <v>36</v>
      </c>
      <c r="L44" s="43">
        <v>23580.92</v>
      </c>
      <c r="M44" s="43">
        <v>4279</v>
      </c>
      <c r="N44" s="39">
        <v>44316</v>
      </c>
      <c r="O44" s="38" t="s">
        <v>68</v>
      </c>
      <c r="P44" s="35"/>
      <c r="Q44" s="56"/>
      <c r="R44" s="56"/>
      <c r="S44" s="56"/>
      <c r="T44" s="56"/>
      <c r="U44" s="56"/>
      <c r="V44" s="57"/>
      <c r="W44" s="34"/>
      <c r="X44" s="58"/>
      <c r="Y44" s="57"/>
      <c r="Z44" s="58"/>
    </row>
    <row r="45" spans="1:26" ht="25.35" customHeight="1">
      <c r="A45" s="37">
        <v>29</v>
      </c>
      <c r="B45" s="44" t="s">
        <v>36</v>
      </c>
      <c r="C45" s="49" t="s">
        <v>407</v>
      </c>
      <c r="D45" s="43">
        <v>50</v>
      </c>
      <c r="E45" s="41" t="s">
        <v>36</v>
      </c>
      <c r="F45" s="41" t="s">
        <v>36</v>
      </c>
      <c r="G45" s="43">
        <v>19</v>
      </c>
      <c r="H45" s="41">
        <v>2</v>
      </c>
      <c r="I45" s="41">
        <f>G45/H45</f>
        <v>9.5</v>
      </c>
      <c r="J45" s="41">
        <v>1</v>
      </c>
      <c r="K45" s="41" t="s">
        <v>36</v>
      </c>
      <c r="L45" s="43">
        <v>54784.49</v>
      </c>
      <c r="M45" s="43">
        <v>12829</v>
      </c>
      <c r="N45" s="39">
        <v>43861</v>
      </c>
      <c r="O45" s="38" t="s">
        <v>48</v>
      </c>
      <c r="P45" s="35"/>
      <c r="R45" s="40"/>
      <c r="T45" s="35"/>
      <c r="U45" s="34"/>
      <c r="V45" s="34"/>
      <c r="W45" s="34"/>
      <c r="X45" s="34"/>
      <c r="Y45" s="35"/>
      <c r="Z45" s="34"/>
    </row>
    <row r="46" spans="1:26" ht="25.35" customHeight="1">
      <c r="A46" s="37">
        <v>30</v>
      </c>
      <c r="B46" s="65">
        <v>17</v>
      </c>
      <c r="C46" s="29" t="s">
        <v>236</v>
      </c>
      <c r="D46" s="43">
        <v>14</v>
      </c>
      <c r="E46" s="41">
        <v>315</v>
      </c>
      <c r="F46" s="47">
        <f>(D46-E46)/E46</f>
        <v>-0.9555555555555556</v>
      </c>
      <c r="G46" s="43">
        <v>3</v>
      </c>
      <c r="H46" s="41">
        <v>1</v>
      </c>
      <c r="I46" s="41">
        <f>G46/H46</f>
        <v>3</v>
      </c>
      <c r="J46" s="41">
        <v>1</v>
      </c>
      <c r="K46" s="41" t="s">
        <v>36</v>
      </c>
      <c r="L46" s="43">
        <v>116376.92</v>
      </c>
      <c r="M46" s="43">
        <v>23816</v>
      </c>
      <c r="N46" s="39">
        <v>44106</v>
      </c>
      <c r="O46" s="38" t="s">
        <v>68</v>
      </c>
      <c r="P46" s="35"/>
      <c r="R46" s="40"/>
      <c r="T46" s="35"/>
      <c r="U46" s="34"/>
      <c r="V46" s="34"/>
      <c r="W46" s="34"/>
      <c r="X46" s="34"/>
      <c r="Y46" s="35"/>
      <c r="Z46" s="34"/>
    </row>
    <row r="47" spans="1:26" ht="25.35" customHeight="1">
      <c r="A47" s="14"/>
      <c r="B47" s="14"/>
      <c r="C47" s="28" t="s">
        <v>101</v>
      </c>
      <c r="D47" s="36">
        <f>SUM(D35:D46)</f>
        <v>90208.790000000008</v>
      </c>
      <c r="E47" s="36">
        <f t="shared" ref="E47:G47" si="5">SUM(E35:E46)</f>
        <v>143806.89000000004</v>
      </c>
      <c r="F47" s="55">
        <f>(D47-E47)/E47</f>
        <v>-0.37270884586962433</v>
      </c>
      <c r="G47" s="36">
        <f t="shared" si="5"/>
        <v>15079</v>
      </c>
      <c r="H47" s="36"/>
      <c r="I47" s="16"/>
      <c r="J47" s="15"/>
      <c r="K47" s="17"/>
      <c r="L47" s="18"/>
      <c r="M47" s="22"/>
      <c r="N47" s="19"/>
      <c r="O47" s="48"/>
    </row>
    <row r="48" spans="1:26" ht="23.1" customHeight="1"/>
    <row r="49" spans="18:18" ht="17.25" customHeight="1"/>
    <row r="50" spans="18:18" ht="16.5" customHeight="1"/>
    <row r="63" spans="18:18">
      <c r="R63" s="35"/>
    </row>
    <row r="66" spans="16:16">
      <c r="P66" s="35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5CB9-99C6-4489-A8C7-D02CDCE42FB2}">
  <dimension ref="A1:AC76"/>
  <sheetViews>
    <sheetView topLeftCell="A12" zoomScale="60" zoomScaleNormal="60" workbookViewId="0">
      <selection activeCell="O25" sqref="O25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1" style="33" customWidth="1"/>
    <col min="26" max="26" width="12.5546875" style="33" bestFit="1" customWidth="1"/>
    <col min="27" max="27" width="13.6640625" style="33" bestFit="1" customWidth="1"/>
    <col min="28" max="28" width="10.88671875" style="33" bestFit="1" customWidth="1"/>
    <col min="29" max="29" width="14.88671875" style="33" customWidth="1"/>
    <col min="30" max="16384" width="8.88671875" style="33"/>
  </cols>
  <sheetData>
    <row r="1" spans="1:29" ht="19.5" customHeight="1">
      <c r="E1" s="2" t="s">
        <v>617</v>
      </c>
      <c r="F1" s="2"/>
      <c r="G1" s="2"/>
      <c r="H1" s="2"/>
      <c r="I1" s="2"/>
    </row>
    <row r="2" spans="1:29" ht="19.5" customHeight="1">
      <c r="E2" s="2" t="s">
        <v>618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615</v>
      </c>
      <c r="E6" s="4" t="s">
        <v>607</v>
      </c>
      <c r="F6" s="129"/>
      <c r="G6" s="4" t="s">
        <v>615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12"/>
      <c r="E9" s="112"/>
      <c r="F9" s="128" t="s">
        <v>18</v>
      </c>
      <c r="G9" s="112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AA9" s="34"/>
      <c r="AC9" s="35"/>
    </row>
    <row r="10" spans="1:29">
      <c r="A10" s="132"/>
      <c r="B10" s="132"/>
      <c r="C10" s="129"/>
      <c r="D10" s="113" t="s">
        <v>616</v>
      </c>
      <c r="E10" s="116" t="s">
        <v>608</v>
      </c>
      <c r="F10" s="129"/>
      <c r="G10" s="116" t="s">
        <v>616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A10" s="34"/>
      <c r="AC10" s="35"/>
    </row>
    <row r="11" spans="1:29">
      <c r="A11" s="132"/>
      <c r="B11" s="132"/>
      <c r="C11" s="129"/>
      <c r="D11" s="113" t="s">
        <v>31</v>
      </c>
      <c r="E11" s="4" t="s">
        <v>31</v>
      </c>
      <c r="F11" s="129"/>
      <c r="G11" s="113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34"/>
      <c r="Z11" s="26"/>
      <c r="AA11" s="34"/>
      <c r="AB11" s="7"/>
      <c r="AC11" s="35"/>
    </row>
    <row r="12" spans="1:29" ht="15.6" customHeight="1" thickBot="1">
      <c r="A12" s="132"/>
      <c r="B12" s="133"/>
      <c r="C12" s="130"/>
      <c r="D12" s="114"/>
      <c r="E12" s="5" t="s">
        <v>16</v>
      </c>
      <c r="F12" s="130"/>
      <c r="G12" s="114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34"/>
      <c r="Z12" s="26"/>
      <c r="AA12" s="57"/>
      <c r="AB12" s="7"/>
      <c r="AC12" s="58"/>
    </row>
    <row r="13" spans="1:29" ht="25.35" customHeight="1">
      <c r="A13" s="37">
        <v>1</v>
      </c>
      <c r="B13" s="63">
        <v>1</v>
      </c>
      <c r="C13" s="29" t="s">
        <v>606</v>
      </c>
      <c r="D13" s="43">
        <v>34854.269999999997</v>
      </c>
      <c r="E13" s="41">
        <v>48707.53</v>
      </c>
      <c r="F13" s="47">
        <f>(D13-E13)/E13</f>
        <v>-0.28441721434036998</v>
      </c>
      <c r="G13" s="43">
        <v>5095</v>
      </c>
      <c r="H13" s="41">
        <v>152</v>
      </c>
      <c r="I13" s="41">
        <f t="shared" ref="I13:I22" si="0">G13/H13</f>
        <v>33.51973684210526</v>
      </c>
      <c r="J13" s="41">
        <v>26</v>
      </c>
      <c r="K13" s="41">
        <v>2</v>
      </c>
      <c r="L13" s="43">
        <v>114784</v>
      </c>
      <c r="M13" s="43">
        <v>16699</v>
      </c>
      <c r="N13" s="39">
        <v>44722</v>
      </c>
      <c r="O13" s="38" t="s">
        <v>43</v>
      </c>
      <c r="P13" s="35"/>
      <c r="Q13" s="56"/>
      <c r="R13" s="56"/>
      <c r="S13" s="56"/>
      <c r="T13" s="56"/>
      <c r="V13" s="35"/>
      <c r="W13" s="34"/>
      <c r="X13" s="7"/>
      <c r="Y13" s="7"/>
      <c r="Z13" s="7"/>
      <c r="AA13" s="34"/>
      <c r="AB13" s="34"/>
      <c r="AC13" s="35"/>
    </row>
    <row r="14" spans="1:29" ht="25.35" customHeight="1">
      <c r="A14" s="37">
        <v>2</v>
      </c>
      <c r="B14" s="63" t="s">
        <v>34</v>
      </c>
      <c r="C14" s="29" t="s">
        <v>612</v>
      </c>
      <c r="D14" s="43">
        <v>25565.040000000001</v>
      </c>
      <c r="E14" s="41" t="s">
        <v>36</v>
      </c>
      <c r="F14" s="41" t="s">
        <v>36</v>
      </c>
      <c r="G14" s="43">
        <v>5432</v>
      </c>
      <c r="H14" s="41">
        <v>174</v>
      </c>
      <c r="I14" s="41">
        <f t="shared" si="0"/>
        <v>31.2183908045977</v>
      </c>
      <c r="J14" s="41">
        <v>21</v>
      </c>
      <c r="K14" s="41">
        <v>1</v>
      </c>
      <c r="L14" s="43">
        <v>26774</v>
      </c>
      <c r="M14" s="43">
        <v>5697</v>
      </c>
      <c r="N14" s="39">
        <v>44729</v>
      </c>
      <c r="O14" s="38" t="s">
        <v>41</v>
      </c>
      <c r="P14" s="35"/>
      <c r="Q14" s="56"/>
      <c r="R14" s="56"/>
      <c r="S14" s="87"/>
      <c r="T14" s="56"/>
      <c r="U14" s="34"/>
      <c r="V14" s="57"/>
      <c r="W14" s="57"/>
      <c r="X14" s="7"/>
      <c r="Y14" s="34"/>
      <c r="Z14" s="58"/>
      <c r="AA14" s="34"/>
      <c r="AB14" s="34"/>
      <c r="AC14" s="58"/>
    </row>
    <row r="15" spans="1:29" ht="25.35" customHeight="1">
      <c r="A15" s="37">
        <v>3</v>
      </c>
      <c r="B15" s="63">
        <v>2</v>
      </c>
      <c r="C15" s="29" t="s">
        <v>597</v>
      </c>
      <c r="D15" s="43">
        <v>19395.04</v>
      </c>
      <c r="E15" s="41">
        <v>18257.78</v>
      </c>
      <c r="F15" s="47">
        <f>(D15-E15)/E15</f>
        <v>6.2289062525674101E-2</v>
      </c>
      <c r="G15" s="43">
        <v>3294</v>
      </c>
      <c r="H15" s="41">
        <v>84</v>
      </c>
      <c r="I15" s="41">
        <f t="shared" si="0"/>
        <v>39.214285714285715</v>
      </c>
      <c r="J15" s="41">
        <v>12</v>
      </c>
      <c r="K15" s="41">
        <v>4</v>
      </c>
      <c r="L15" s="43">
        <v>208351</v>
      </c>
      <c r="M15" s="43">
        <v>30022</v>
      </c>
      <c r="N15" s="39">
        <v>44708</v>
      </c>
      <c r="O15" s="38" t="s">
        <v>37</v>
      </c>
      <c r="P15" s="35"/>
      <c r="Q15" s="56"/>
      <c r="R15" s="56"/>
      <c r="S15" s="87"/>
      <c r="T15" s="118"/>
      <c r="U15" s="34"/>
      <c r="V15" s="57"/>
      <c r="W15" s="57"/>
      <c r="X15" s="7"/>
      <c r="Y15" s="34"/>
      <c r="Z15" s="58"/>
      <c r="AA15" s="34"/>
      <c r="AB15" s="34"/>
      <c r="AC15" s="58"/>
    </row>
    <row r="16" spans="1:29" ht="25.35" customHeight="1">
      <c r="A16" s="37">
        <v>4</v>
      </c>
      <c r="B16" s="63">
        <v>4</v>
      </c>
      <c r="C16" s="29" t="s">
        <v>571</v>
      </c>
      <c r="D16" s="43">
        <v>7142.68</v>
      </c>
      <c r="E16" s="41">
        <v>7526.66</v>
      </c>
      <c r="F16" s="47">
        <f>(D16-E16)/E16</f>
        <v>-5.1015988499546888E-2</v>
      </c>
      <c r="G16" s="43">
        <v>1183</v>
      </c>
      <c r="H16" s="41">
        <v>53</v>
      </c>
      <c r="I16" s="41">
        <f t="shared" si="0"/>
        <v>22.320754716981131</v>
      </c>
      <c r="J16" s="41">
        <v>11</v>
      </c>
      <c r="K16" s="41">
        <v>7</v>
      </c>
      <c r="L16" s="43">
        <v>412340</v>
      </c>
      <c r="M16" s="43">
        <v>57886</v>
      </c>
      <c r="N16" s="39">
        <v>44687</v>
      </c>
      <c r="O16" s="38" t="s">
        <v>41</v>
      </c>
      <c r="P16" s="35"/>
      <c r="Q16" s="56"/>
      <c r="R16" s="56"/>
      <c r="S16" s="87"/>
      <c r="T16" s="56"/>
      <c r="U16" s="34"/>
      <c r="V16" s="57"/>
      <c r="W16" s="57"/>
      <c r="X16" s="7"/>
      <c r="Y16" s="34"/>
      <c r="Z16" s="58"/>
      <c r="AA16" s="34"/>
      <c r="AB16" s="34"/>
      <c r="AC16" s="58"/>
    </row>
    <row r="17" spans="1:29" ht="25.35" customHeight="1">
      <c r="A17" s="37">
        <v>5</v>
      </c>
      <c r="B17" s="63">
        <v>3</v>
      </c>
      <c r="C17" s="29" t="s">
        <v>599</v>
      </c>
      <c r="D17" s="43">
        <v>7033.79</v>
      </c>
      <c r="E17" s="41">
        <v>11853.07</v>
      </c>
      <c r="F17" s="47">
        <f>(D17-E17)/E17</f>
        <v>-0.40658496068950911</v>
      </c>
      <c r="G17" s="43">
        <v>1588</v>
      </c>
      <c r="H17" s="41">
        <v>74</v>
      </c>
      <c r="I17" s="41">
        <f t="shared" si="0"/>
        <v>21.45945945945946</v>
      </c>
      <c r="J17" s="41">
        <v>13</v>
      </c>
      <c r="K17" s="41">
        <v>3</v>
      </c>
      <c r="L17" s="43">
        <v>55192.5</v>
      </c>
      <c r="M17" s="43">
        <v>12770</v>
      </c>
      <c r="N17" s="39">
        <v>44715</v>
      </c>
      <c r="O17" s="38" t="s">
        <v>48</v>
      </c>
      <c r="P17" s="35"/>
      <c r="Q17" s="56"/>
      <c r="R17" s="56"/>
      <c r="S17" s="87"/>
      <c r="T17" s="56"/>
      <c r="U17" s="34"/>
      <c r="V17" s="57"/>
      <c r="W17" s="57"/>
      <c r="X17" s="7"/>
      <c r="Y17" s="34"/>
      <c r="Z17" s="58"/>
      <c r="AA17" s="34"/>
      <c r="AB17" s="34"/>
      <c r="AC17" s="58"/>
    </row>
    <row r="18" spans="1:29" ht="25.35" customHeight="1">
      <c r="A18" s="37">
        <v>6</v>
      </c>
      <c r="B18" s="63" t="s">
        <v>34</v>
      </c>
      <c r="C18" s="29" t="s">
        <v>614</v>
      </c>
      <c r="D18" s="43">
        <v>6710</v>
      </c>
      <c r="E18" s="41" t="s">
        <v>36</v>
      </c>
      <c r="F18" s="41" t="s">
        <v>36</v>
      </c>
      <c r="G18" s="43">
        <v>1222</v>
      </c>
      <c r="H18" s="41">
        <v>88</v>
      </c>
      <c r="I18" s="41">
        <f t="shared" si="0"/>
        <v>13.886363636363637</v>
      </c>
      <c r="J18" s="41">
        <v>18</v>
      </c>
      <c r="K18" s="41">
        <v>1</v>
      </c>
      <c r="L18" s="43">
        <v>6710</v>
      </c>
      <c r="M18" s="43">
        <v>1222</v>
      </c>
      <c r="N18" s="39">
        <v>44729</v>
      </c>
      <c r="O18" s="38" t="s">
        <v>68</v>
      </c>
      <c r="P18" s="35"/>
      <c r="Q18" s="56"/>
      <c r="R18" s="56"/>
      <c r="S18" s="87"/>
      <c r="T18" s="56"/>
      <c r="U18" s="34"/>
      <c r="V18" s="57"/>
      <c r="W18" s="57"/>
      <c r="X18" s="7"/>
      <c r="Y18" s="34"/>
      <c r="Z18" s="58"/>
      <c r="AA18" s="34"/>
      <c r="AB18" s="34"/>
      <c r="AC18" s="58"/>
    </row>
    <row r="19" spans="1:29" ht="25.35" customHeight="1">
      <c r="A19" s="37">
        <v>7</v>
      </c>
      <c r="B19" s="63">
        <v>5</v>
      </c>
      <c r="C19" s="29" t="s">
        <v>35</v>
      </c>
      <c r="D19" s="43">
        <v>5959.44</v>
      </c>
      <c r="E19" s="41">
        <v>5597.36</v>
      </c>
      <c r="F19" s="47">
        <f>(D19-E19)/E19</f>
        <v>6.4687638458130248E-2</v>
      </c>
      <c r="G19" s="43">
        <v>1274</v>
      </c>
      <c r="H19" s="41">
        <v>45</v>
      </c>
      <c r="I19" s="41">
        <f t="shared" si="0"/>
        <v>28.31111111111111</v>
      </c>
      <c r="J19" s="41">
        <v>8</v>
      </c>
      <c r="K19" s="41">
        <v>12</v>
      </c>
      <c r="L19" s="43">
        <v>407262</v>
      </c>
      <c r="M19" s="43">
        <v>79393</v>
      </c>
      <c r="N19" s="39">
        <v>44652</v>
      </c>
      <c r="O19" s="38" t="s">
        <v>37</v>
      </c>
      <c r="P19" s="35"/>
      <c r="Q19" s="56"/>
      <c r="R19" s="56"/>
      <c r="S19" s="87"/>
      <c r="T19" s="56"/>
      <c r="U19" s="34"/>
      <c r="V19" s="57"/>
      <c r="W19" s="57"/>
      <c r="X19" s="7"/>
      <c r="Y19" s="34"/>
      <c r="Z19" s="58"/>
      <c r="AA19" s="34"/>
      <c r="AB19" s="34"/>
      <c r="AC19" s="58"/>
    </row>
    <row r="20" spans="1:29" ht="25.35" customHeight="1">
      <c r="A20" s="37">
        <v>8</v>
      </c>
      <c r="B20" s="63" t="s">
        <v>34</v>
      </c>
      <c r="C20" s="29" t="s">
        <v>613</v>
      </c>
      <c r="D20" s="43">
        <v>3672.2</v>
      </c>
      <c r="E20" s="41" t="s">
        <v>36</v>
      </c>
      <c r="F20" s="41" t="s">
        <v>36</v>
      </c>
      <c r="G20" s="43">
        <v>636</v>
      </c>
      <c r="H20" s="41">
        <v>47</v>
      </c>
      <c r="I20" s="41">
        <f t="shared" si="0"/>
        <v>13.531914893617021</v>
      </c>
      <c r="J20" s="41">
        <v>10</v>
      </c>
      <c r="K20" s="41">
        <v>1</v>
      </c>
      <c r="L20" s="43">
        <v>3672.2</v>
      </c>
      <c r="M20" s="43">
        <v>636</v>
      </c>
      <c r="N20" s="39">
        <v>44729</v>
      </c>
      <c r="O20" s="38" t="s">
        <v>91</v>
      </c>
      <c r="P20" s="35"/>
      <c r="Q20" s="56"/>
      <c r="R20" s="56"/>
      <c r="S20" s="87"/>
      <c r="T20" s="56"/>
      <c r="U20" s="34"/>
      <c r="V20" s="57"/>
      <c r="W20" s="57"/>
      <c r="X20" s="7"/>
      <c r="Y20" s="34"/>
      <c r="Z20" s="58"/>
      <c r="AA20" s="34"/>
      <c r="AB20" s="34"/>
      <c r="AC20" s="58"/>
    </row>
    <row r="21" spans="1:29" ht="25.35" customHeight="1">
      <c r="A21" s="37">
        <v>9</v>
      </c>
      <c r="B21" s="63">
        <v>6</v>
      </c>
      <c r="C21" s="29" t="s">
        <v>42</v>
      </c>
      <c r="D21" s="43">
        <v>3493.49</v>
      </c>
      <c r="E21" s="41">
        <v>3799.17</v>
      </c>
      <c r="F21" s="47">
        <f>(D21-E21)/E21</f>
        <v>-8.0459679351016222E-2</v>
      </c>
      <c r="G21" s="43">
        <v>811</v>
      </c>
      <c r="H21" s="41">
        <v>18</v>
      </c>
      <c r="I21" s="41">
        <f t="shared" si="0"/>
        <v>45.055555555555557</v>
      </c>
      <c r="J21" s="41">
        <v>5</v>
      </c>
      <c r="K21" s="41">
        <v>14</v>
      </c>
      <c r="L21" s="43">
        <v>199523</v>
      </c>
      <c r="M21" s="43">
        <v>40291</v>
      </c>
      <c r="N21" s="39">
        <v>44638</v>
      </c>
      <c r="O21" s="38" t="s">
        <v>43</v>
      </c>
      <c r="P21" s="35"/>
      <c r="Q21" s="56"/>
      <c r="R21" s="56"/>
      <c r="S21" s="87"/>
      <c r="T21" s="56"/>
      <c r="U21" s="34"/>
      <c r="V21" s="57"/>
      <c r="W21" s="57"/>
      <c r="X21" s="7"/>
      <c r="Y21" s="34"/>
      <c r="Z21" s="58"/>
      <c r="AA21" s="34"/>
      <c r="AB21" s="34"/>
      <c r="AC21" s="58"/>
    </row>
    <row r="22" spans="1:29" ht="25.35" customHeight="1">
      <c r="A22" s="37">
        <v>10</v>
      </c>
      <c r="B22" s="63">
        <v>8</v>
      </c>
      <c r="C22" s="29" t="s">
        <v>40</v>
      </c>
      <c r="D22" s="43">
        <v>2579.2199999999998</v>
      </c>
      <c r="E22" s="41">
        <v>2400.65</v>
      </c>
      <c r="F22" s="47">
        <f>(D22-E22)/E22</f>
        <v>7.4384020994313918E-2</v>
      </c>
      <c r="G22" s="43">
        <v>587</v>
      </c>
      <c r="H22" s="41">
        <v>15</v>
      </c>
      <c r="I22" s="41">
        <f t="shared" si="0"/>
        <v>39.133333333333333</v>
      </c>
      <c r="J22" s="41">
        <v>5</v>
      </c>
      <c r="K22" s="41">
        <v>15</v>
      </c>
      <c r="L22" s="43">
        <v>284113</v>
      </c>
      <c r="M22" s="43">
        <v>57138</v>
      </c>
      <c r="N22" s="39">
        <v>44631</v>
      </c>
      <c r="O22" s="38" t="s">
        <v>41</v>
      </c>
      <c r="P22" s="35"/>
      <c r="Q22" s="56"/>
      <c r="R22" s="56"/>
      <c r="S22" s="87"/>
      <c r="T22" s="56"/>
      <c r="U22" s="34"/>
      <c r="V22" s="57"/>
      <c r="W22" s="57"/>
      <c r="X22" s="7"/>
      <c r="Y22" s="34"/>
      <c r="Z22" s="58"/>
      <c r="AA22" s="34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116405.17</v>
      </c>
      <c r="E23" s="36">
        <v>104205.85</v>
      </c>
      <c r="F23" s="55">
        <f>(D23-E23)/E23</f>
        <v>0.11706943516126966</v>
      </c>
      <c r="G23" s="36">
        <f t="shared" ref="G23" si="1">SUM(G13:G22)</f>
        <v>21122</v>
      </c>
      <c r="H23" s="36"/>
      <c r="I23" s="16"/>
      <c r="J23" s="15"/>
      <c r="K23" s="17"/>
      <c r="L23" s="18"/>
      <c r="M23" s="22"/>
      <c r="N23" s="19"/>
      <c r="O23" s="48"/>
      <c r="P23" s="35"/>
      <c r="Y23" s="7"/>
      <c r="AA23" s="26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Y24" s="7"/>
      <c r="AA24" s="26"/>
      <c r="AC24" s="34"/>
    </row>
    <row r="25" spans="1:29" ht="25.35" customHeight="1">
      <c r="A25" s="37">
        <v>11</v>
      </c>
      <c r="B25" s="63">
        <v>9</v>
      </c>
      <c r="C25" s="29" t="s">
        <v>552</v>
      </c>
      <c r="D25" s="43">
        <v>1440</v>
      </c>
      <c r="E25" s="41">
        <v>2038</v>
      </c>
      <c r="F25" s="47">
        <f>(D25-E25)/E25</f>
        <v>-0.29342492639842982</v>
      </c>
      <c r="G25" s="43">
        <v>191</v>
      </c>
      <c r="H25" s="41" t="s">
        <v>36</v>
      </c>
      <c r="I25" s="41" t="s">
        <v>36</v>
      </c>
      <c r="J25" s="41">
        <v>4</v>
      </c>
      <c r="K25" s="41">
        <v>9</v>
      </c>
      <c r="L25" s="43">
        <v>117031</v>
      </c>
      <c r="M25" s="43">
        <v>17275</v>
      </c>
      <c r="N25" s="39">
        <v>44673</v>
      </c>
      <c r="O25" s="38" t="s">
        <v>65</v>
      </c>
      <c r="P25" s="35"/>
      <c r="Q25" s="56"/>
      <c r="R25" s="56"/>
      <c r="S25" s="87"/>
      <c r="T25" s="56"/>
      <c r="U25" s="34"/>
      <c r="V25" s="57"/>
      <c r="W25" s="57"/>
      <c r="X25" s="7"/>
      <c r="Y25" s="34"/>
      <c r="Z25" s="58"/>
      <c r="AA25" s="34"/>
      <c r="AB25" s="34"/>
      <c r="AC25" s="58"/>
    </row>
    <row r="26" spans="1:29" ht="25.35" customHeight="1">
      <c r="A26" s="37">
        <v>12</v>
      </c>
      <c r="B26" s="63">
        <v>12</v>
      </c>
      <c r="C26" s="29" t="s">
        <v>596</v>
      </c>
      <c r="D26" s="43">
        <v>819</v>
      </c>
      <c r="E26" s="41">
        <v>1442.19</v>
      </c>
      <c r="F26" s="47">
        <f>(D26-E26)/E26</f>
        <v>-0.43211366047469474</v>
      </c>
      <c r="G26" s="43">
        <v>276</v>
      </c>
      <c r="H26" s="41">
        <v>14</v>
      </c>
      <c r="I26" s="41">
        <f>G26/H26</f>
        <v>19.714285714285715</v>
      </c>
      <c r="J26" s="41">
        <v>5</v>
      </c>
      <c r="K26" s="41">
        <v>4</v>
      </c>
      <c r="L26" s="43">
        <v>31157.91</v>
      </c>
      <c r="M26" s="43">
        <v>7307</v>
      </c>
      <c r="N26" s="39">
        <v>44708</v>
      </c>
      <c r="O26" s="38" t="s">
        <v>68</v>
      </c>
      <c r="P26" s="35"/>
      <c r="Q26" s="56"/>
      <c r="R26" s="56"/>
      <c r="S26" s="87"/>
      <c r="T26" s="56"/>
      <c r="U26" s="34"/>
      <c r="V26" s="57"/>
      <c r="W26" s="57"/>
      <c r="X26" s="7"/>
      <c r="Y26" s="34"/>
      <c r="Z26" s="58"/>
      <c r="AA26" s="34"/>
      <c r="AB26" s="34"/>
      <c r="AC26" s="58"/>
    </row>
    <row r="27" spans="1:29" ht="25.35" customHeight="1">
      <c r="A27" s="37">
        <v>13</v>
      </c>
      <c r="B27" s="63">
        <v>10</v>
      </c>
      <c r="C27" s="29" t="s">
        <v>537</v>
      </c>
      <c r="D27" s="43">
        <v>606.53</v>
      </c>
      <c r="E27" s="41">
        <v>1491.63</v>
      </c>
      <c r="F27" s="47">
        <f>(D27-E27)/E27</f>
        <v>-0.59337771431253061</v>
      </c>
      <c r="G27" s="43">
        <v>170</v>
      </c>
      <c r="H27" s="41">
        <v>12</v>
      </c>
      <c r="I27" s="41">
        <f>G27/H27</f>
        <v>14.166666666666666</v>
      </c>
      <c r="J27" s="41">
        <v>5</v>
      </c>
      <c r="K27" s="41">
        <v>11</v>
      </c>
      <c r="L27" s="43">
        <v>175691.41</v>
      </c>
      <c r="M27" s="43">
        <v>42770</v>
      </c>
      <c r="N27" s="39">
        <v>44659</v>
      </c>
      <c r="O27" s="38" t="s">
        <v>48</v>
      </c>
      <c r="P27" s="35"/>
      <c r="Q27" s="56"/>
      <c r="R27" s="56"/>
      <c r="S27" s="87"/>
      <c r="T27" s="56"/>
      <c r="U27" s="34"/>
      <c r="V27" s="57"/>
      <c r="W27" s="57"/>
      <c r="X27" s="7"/>
      <c r="Y27" s="34"/>
      <c r="Z27" s="58"/>
      <c r="AA27" s="34"/>
      <c r="AB27" s="34"/>
      <c r="AC27" s="58"/>
    </row>
    <row r="28" spans="1:29" ht="25.35" customHeight="1">
      <c r="A28" s="37">
        <v>14</v>
      </c>
      <c r="B28" s="63">
        <v>7</v>
      </c>
      <c r="C28" s="29" t="s">
        <v>586</v>
      </c>
      <c r="D28" s="43">
        <v>469</v>
      </c>
      <c r="E28" s="41">
        <v>2534</v>
      </c>
      <c r="F28" s="47">
        <f>(D28-E28)/E28</f>
        <v>-0.81491712707182318</v>
      </c>
      <c r="G28" s="43">
        <v>134</v>
      </c>
      <c r="H28" s="41" t="s">
        <v>36</v>
      </c>
      <c r="I28" s="41" t="s">
        <v>36</v>
      </c>
      <c r="J28" s="41">
        <v>2</v>
      </c>
      <c r="K28" s="41">
        <v>5</v>
      </c>
      <c r="L28" s="43">
        <v>44899</v>
      </c>
      <c r="M28" s="43">
        <v>7505</v>
      </c>
      <c r="N28" s="39">
        <v>44701</v>
      </c>
      <c r="O28" s="38" t="s">
        <v>65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58"/>
      <c r="AA28" s="34"/>
      <c r="AB28" s="34"/>
      <c r="AC28" s="58"/>
    </row>
    <row r="29" spans="1:29" ht="25.35" customHeight="1">
      <c r="A29" s="37">
        <v>15</v>
      </c>
      <c r="B29" s="64">
        <v>15</v>
      </c>
      <c r="C29" s="29" t="s">
        <v>565</v>
      </c>
      <c r="D29" s="43">
        <v>381</v>
      </c>
      <c r="E29" s="41">
        <v>569.9</v>
      </c>
      <c r="F29" s="47">
        <f>(D29-E29)/E29</f>
        <v>-0.33146165994034038</v>
      </c>
      <c r="G29" s="43">
        <v>62</v>
      </c>
      <c r="H29" s="41">
        <v>4</v>
      </c>
      <c r="I29" s="41">
        <f>G29/H29</f>
        <v>15.5</v>
      </c>
      <c r="J29" s="41">
        <v>2</v>
      </c>
      <c r="K29" s="41">
        <v>8</v>
      </c>
      <c r="L29" s="43">
        <v>24369.08</v>
      </c>
      <c r="M29" s="43">
        <v>4095</v>
      </c>
      <c r="N29" s="39">
        <v>44680</v>
      </c>
      <c r="O29" s="38" t="s">
        <v>68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Z29" s="58"/>
    </row>
    <row r="30" spans="1:29" ht="25.35" customHeight="1">
      <c r="A30" s="37">
        <v>16</v>
      </c>
      <c r="B30" s="41" t="s">
        <v>36</v>
      </c>
      <c r="C30" s="29" t="s">
        <v>598</v>
      </c>
      <c r="D30" s="43">
        <v>348.5</v>
      </c>
      <c r="E30" s="41" t="s">
        <v>36</v>
      </c>
      <c r="F30" s="41" t="s">
        <v>36</v>
      </c>
      <c r="G30" s="43">
        <v>66</v>
      </c>
      <c r="H30" s="41">
        <v>5</v>
      </c>
      <c r="I30" s="41">
        <f>G30/H30</f>
        <v>13.2</v>
      </c>
      <c r="J30" s="41">
        <v>4</v>
      </c>
      <c r="K30" s="41">
        <v>4</v>
      </c>
      <c r="L30" s="43">
        <v>8167.15</v>
      </c>
      <c r="M30" s="43">
        <v>1390</v>
      </c>
      <c r="N30" s="39">
        <v>44708</v>
      </c>
      <c r="O30" s="38" t="s">
        <v>91</v>
      </c>
      <c r="P30" s="35"/>
      <c r="Q30" s="56"/>
      <c r="R30" s="56"/>
      <c r="S30" s="56"/>
      <c r="T30" s="56"/>
      <c r="V30" s="57"/>
      <c r="W30" s="57"/>
      <c r="X30" s="58"/>
      <c r="Y30" s="7"/>
      <c r="Z30" s="57"/>
      <c r="AA30" s="34"/>
      <c r="AB30" s="58"/>
      <c r="AC30" s="34"/>
    </row>
    <row r="31" spans="1:29" ht="25.35" customHeight="1">
      <c r="A31" s="37">
        <v>17</v>
      </c>
      <c r="B31" s="63">
        <v>13</v>
      </c>
      <c r="C31" s="29" t="s">
        <v>548</v>
      </c>
      <c r="D31" s="43">
        <v>288.82</v>
      </c>
      <c r="E31" s="41">
        <v>1277.8499999999999</v>
      </c>
      <c r="F31" s="47">
        <f>(D31-E31)/E31</f>
        <v>-0.77397973158038902</v>
      </c>
      <c r="G31" s="43">
        <v>40</v>
      </c>
      <c r="H31" s="41">
        <v>3</v>
      </c>
      <c r="I31" s="41">
        <f>G31/H31</f>
        <v>13.333333333333334</v>
      </c>
      <c r="J31" s="41">
        <v>1</v>
      </c>
      <c r="K31" s="41">
        <v>10</v>
      </c>
      <c r="L31" s="43">
        <v>313812.43</v>
      </c>
      <c r="M31" s="43">
        <v>44263</v>
      </c>
      <c r="N31" s="39">
        <v>44666</v>
      </c>
      <c r="O31" s="38" t="s">
        <v>45</v>
      </c>
      <c r="P31" s="35"/>
      <c r="Q31" s="56"/>
      <c r="R31" s="56"/>
      <c r="S31" s="87"/>
      <c r="T31" s="56"/>
      <c r="U31" s="34"/>
      <c r="V31" s="57"/>
      <c r="W31" s="57"/>
      <c r="X31" s="7"/>
      <c r="Y31" s="34"/>
      <c r="Z31" s="58"/>
      <c r="AA31" s="34"/>
      <c r="AB31" s="34"/>
      <c r="AC31" s="58"/>
    </row>
    <row r="32" spans="1:29" ht="25.35" customHeight="1">
      <c r="A32" s="37">
        <v>18</v>
      </c>
      <c r="B32" s="64">
        <v>14</v>
      </c>
      <c r="C32" s="29" t="s">
        <v>536</v>
      </c>
      <c r="D32" s="43">
        <v>218.98</v>
      </c>
      <c r="E32" s="41">
        <v>1230.6199999999999</v>
      </c>
      <c r="F32" s="47">
        <f>(D32-E32)/E32</f>
        <v>-0.8220571744323999</v>
      </c>
      <c r="G32" s="43">
        <v>34</v>
      </c>
      <c r="H32" s="41">
        <v>3</v>
      </c>
      <c r="I32" s="41">
        <f>G32/H32</f>
        <v>11.333333333333334</v>
      </c>
      <c r="J32" s="41">
        <v>1</v>
      </c>
      <c r="K32" s="41">
        <v>11</v>
      </c>
      <c r="L32" s="43">
        <v>188820</v>
      </c>
      <c r="M32" s="43">
        <v>27919</v>
      </c>
      <c r="N32" s="39">
        <v>44659</v>
      </c>
      <c r="O32" s="38" t="s">
        <v>37</v>
      </c>
      <c r="P32" s="35"/>
      <c r="Q32" s="56"/>
      <c r="R32" s="56"/>
      <c r="S32" s="56"/>
      <c r="T32" s="56"/>
      <c r="W32" s="57"/>
      <c r="X32" s="57"/>
      <c r="Y32" s="7"/>
      <c r="Z32" s="58"/>
      <c r="AA32" s="34"/>
      <c r="AB32" s="58"/>
      <c r="AC32" s="34"/>
    </row>
    <row r="33" spans="1:29" ht="25.35" customHeight="1">
      <c r="A33" s="37">
        <v>19</v>
      </c>
      <c r="B33" s="41" t="s">
        <v>36</v>
      </c>
      <c r="C33" s="29" t="s">
        <v>569</v>
      </c>
      <c r="D33" s="43">
        <v>92</v>
      </c>
      <c r="E33" s="41" t="s">
        <v>36</v>
      </c>
      <c r="F33" s="41" t="s">
        <v>36</v>
      </c>
      <c r="G33" s="43">
        <v>18</v>
      </c>
      <c r="H33" s="41" t="s">
        <v>36</v>
      </c>
      <c r="I33" s="41" t="s">
        <v>36</v>
      </c>
      <c r="J33" s="41">
        <v>1</v>
      </c>
      <c r="K33" s="41">
        <v>7</v>
      </c>
      <c r="L33" s="43">
        <v>8842</v>
      </c>
      <c r="M33" s="43">
        <v>1512</v>
      </c>
      <c r="N33" s="39">
        <v>44687</v>
      </c>
      <c r="O33" s="38" t="s">
        <v>65</v>
      </c>
      <c r="P33" s="35"/>
      <c r="Q33" s="56"/>
      <c r="R33" s="74"/>
      <c r="S33" s="75"/>
      <c r="T33" s="74"/>
      <c r="V33" s="57"/>
      <c r="W33" s="57"/>
      <c r="X33" s="57"/>
      <c r="Y33" s="58"/>
      <c r="Z33" s="58"/>
      <c r="AA33" s="34"/>
      <c r="AB33" s="7"/>
      <c r="AC33" s="34"/>
    </row>
    <row r="34" spans="1:29" ht="25.35" customHeight="1">
      <c r="A34" s="37">
        <v>20</v>
      </c>
      <c r="B34" s="44" t="s">
        <v>36</v>
      </c>
      <c r="C34" s="29" t="s">
        <v>227</v>
      </c>
      <c r="D34" s="43">
        <v>83</v>
      </c>
      <c r="E34" s="41" t="s">
        <v>36</v>
      </c>
      <c r="F34" s="41" t="s">
        <v>36</v>
      </c>
      <c r="G34" s="43">
        <v>33</v>
      </c>
      <c r="H34" s="41">
        <v>3</v>
      </c>
      <c r="I34" s="41">
        <f>G34/H34</f>
        <v>11</v>
      </c>
      <c r="J34" s="41">
        <v>1</v>
      </c>
      <c r="K34" s="41" t="s">
        <v>36</v>
      </c>
      <c r="L34" s="43">
        <v>18742.79</v>
      </c>
      <c r="M34" s="43">
        <v>3951</v>
      </c>
      <c r="N34" s="39">
        <v>44533</v>
      </c>
      <c r="O34" s="38" t="s">
        <v>48</v>
      </c>
      <c r="P34" s="35"/>
      <c r="Q34" s="56"/>
      <c r="R34" s="56"/>
      <c r="S34" s="87"/>
      <c r="T34" s="56"/>
      <c r="U34" s="34"/>
      <c r="V34" s="57"/>
      <c r="W34" s="57"/>
      <c r="X34" s="7"/>
      <c r="Y34" s="34"/>
      <c r="Z34" s="58"/>
      <c r="AA34" s="34"/>
      <c r="AB34" s="34"/>
      <c r="AC34" s="58"/>
    </row>
    <row r="35" spans="1:29" ht="25.35" customHeight="1">
      <c r="A35" s="14"/>
      <c r="B35" s="14"/>
      <c r="C35" s="28" t="s">
        <v>69</v>
      </c>
      <c r="D35" s="36">
        <f>SUM(D23:D34)</f>
        <v>121152</v>
      </c>
      <c r="E35" s="36">
        <v>111069.81</v>
      </c>
      <c r="F35" s="55">
        <f t="shared" ref="F35" si="2">(D35-E35)/E35</f>
        <v>9.0773451399619773E-2</v>
      </c>
      <c r="G35" s="36">
        <f t="shared" ref="G35" si="3">SUM(G23:G34)</f>
        <v>22146</v>
      </c>
      <c r="H35" s="36"/>
      <c r="I35" s="16"/>
      <c r="J35" s="15"/>
      <c r="K35" s="17"/>
      <c r="L35" s="18"/>
      <c r="M35" s="22"/>
      <c r="N35" s="19"/>
      <c r="O35" s="48"/>
      <c r="P35" s="35"/>
      <c r="Y35" s="7"/>
      <c r="AA35" s="26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Y36" s="7"/>
      <c r="AA36" s="26"/>
      <c r="AC36" s="34"/>
    </row>
    <row r="37" spans="1:29" ht="25.35" customHeight="1">
      <c r="A37" s="37">
        <v>21</v>
      </c>
      <c r="B37" s="64">
        <v>11</v>
      </c>
      <c r="C37" s="29" t="s">
        <v>578</v>
      </c>
      <c r="D37" s="43">
        <v>80</v>
      </c>
      <c r="E37" s="41">
        <v>1466</v>
      </c>
      <c r="F37" s="47">
        <f>(D37-E37)/E37</f>
        <v>-0.94542974079126874</v>
      </c>
      <c r="G37" s="43">
        <v>17</v>
      </c>
      <c r="H37" s="41" t="s">
        <v>36</v>
      </c>
      <c r="I37" s="41" t="s">
        <v>36</v>
      </c>
      <c r="J37" s="41">
        <v>1</v>
      </c>
      <c r="K37" s="41">
        <v>6</v>
      </c>
      <c r="L37" s="43">
        <v>42944</v>
      </c>
      <c r="M37" s="43">
        <v>9179</v>
      </c>
      <c r="N37" s="39">
        <v>44694</v>
      </c>
      <c r="O37" s="38" t="s">
        <v>65</v>
      </c>
      <c r="P37" s="35"/>
      <c r="Q37" s="56"/>
      <c r="R37" s="56"/>
      <c r="S37" s="87"/>
      <c r="T37" s="56"/>
      <c r="V37" s="57"/>
      <c r="W37" s="57"/>
      <c r="X37" s="58"/>
      <c r="Y37" s="58"/>
      <c r="Z37" s="7"/>
      <c r="AA37" s="26"/>
      <c r="AB37" s="34"/>
      <c r="AC37" s="34"/>
    </row>
    <row r="38" spans="1:29" ht="25.35" customHeight="1">
      <c r="A38" s="37">
        <v>22</v>
      </c>
      <c r="B38" s="63">
        <v>16</v>
      </c>
      <c r="C38" s="29" t="s">
        <v>550</v>
      </c>
      <c r="D38" s="43">
        <v>47</v>
      </c>
      <c r="E38" s="41">
        <v>212.4</v>
      </c>
      <c r="F38" s="47">
        <f>(D38-E38)/E38</f>
        <v>-0.77871939736346518</v>
      </c>
      <c r="G38" s="43">
        <v>7</v>
      </c>
      <c r="H38" s="41">
        <v>1</v>
      </c>
      <c r="I38" s="41">
        <f>G38/H38</f>
        <v>7</v>
      </c>
      <c r="J38" s="41">
        <v>1</v>
      </c>
      <c r="K38" s="41">
        <v>10</v>
      </c>
      <c r="L38" s="43">
        <v>69560</v>
      </c>
      <c r="M38" s="43">
        <v>10698</v>
      </c>
      <c r="N38" s="39">
        <v>44666</v>
      </c>
      <c r="O38" s="38" t="s">
        <v>43</v>
      </c>
      <c r="P38" s="35"/>
      <c r="Q38" s="56"/>
      <c r="R38" s="56"/>
      <c r="S38" s="87"/>
      <c r="T38" s="56"/>
      <c r="U38" s="34"/>
      <c r="V38" s="57"/>
      <c r="W38" s="57"/>
      <c r="X38" s="7"/>
      <c r="Y38" s="34"/>
      <c r="Z38" s="58"/>
      <c r="AA38" s="34"/>
      <c r="AB38" s="34"/>
      <c r="AC38" s="58"/>
    </row>
    <row r="39" spans="1:29" ht="25.35" customHeight="1">
      <c r="A39" s="37">
        <v>23</v>
      </c>
      <c r="B39" s="44" t="s">
        <v>36</v>
      </c>
      <c r="C39" s="29" t="s">
        <v>381</v>
      </c>
      <c r="D39" s="43">
        <v>43</v>
      </c>
      <c r="E39" s="41" t="s">
        <v>36</v>
      </c>
      <c r="F39" s="41" t="s">
        <v>36</v>
      </c>
      <c r="G39" s="43">
        <v>14</v>
      </c>
      <c r="H39" s="41">
        <v>1</v>
      </c>
      <c r="I39" s="41">
        <f>G39/H39</f>
        <v>14</v>
      </c>
      <c r="J39" s="41">
        <v>1</v>
      </c>
      <c r="K39" s="41" t="s">
        <v>36</v>
      </c>
      <c r="L39" s="43">
        <v>26456.54</v>
      </c>
      <c r="M39" s="43">
        <v>6311</v>
      </c>
      <c r="N39" s="39">
        <v>44414</v>
      </c>
      <c r="O39" s="38" t="s">
        <v>48</v>
      </c>
      <c r="P39" s="35"/>
      <c r="Q39" s="56"/>
      <c r="R39" s="56"/>
      <c r="S39" s="56"/>
      <c r="T39" s="56"/>
      <c r="U39" s="57"/>
      <c r="V39" s="57"/>
      <c r="W39" s="58"/>
      <c r="X39" s="34"/>
      <c r="Y39" s="58"/>
      <c r="Z39" s="57"/>
    </row>
    <row r="40" spans="1:29" ht="25.35" customHeight="1">
      <c r="A40" s="37">
        <v>24</v>
      </c>
      <c r="B40" s="41" t="s">
        <v>36</v>
      </c>
      <c r="C40" s="29" t="s">
        <v>435</v>
      </c>
      <c r="D40" s="43">
        <v>40</v>
      </c>
      <c r="E40" s="41" t="s">
        <v>36</v>
      </c>
      <c r="F40" s="41" t="s">
        <v>36</v>
      </c>
      <c r="G40" s="43">
        <v>16</v>
      </c>
      <c r="H40" s="41">
        <v>2</v>
      </c>
      <c r="I40" s="41">
        <f>G40/H40</f>
        <v>8</v>
      </c>
      <c r="J40" s="41">
        <v>1</v>
      </c>
      <c r="K40" s="41" t="s">
        <v>36</v>
      </c>
      <c r="L40" s="43">
        <v>6682.44</v>
      </c>
      <c r="M40" s="43">
        <v>1712</v>
      </c>
      <c r="N40" s="39">
        <v>44386</v>
      </c>
      <c r="O40" s="38" t="s">
        <v>48</v>
      </c>
      <c r="P40" s="35"/>
      <c r="Q40" s="56"/>
      <c r="R40" s="74"/>
      <c r="S40" s="75"/>
      <c r="T40" s="74"/>
      <c r="V40" s="57"/>
      <c r="W40" s="57"/>
      <c r="X40" s="57"/>
      <c r="Y40" s="7"/>
      <c r="Z40" s="58"/>
      <c r="AA40" s="34"/>
      <c r="AB40" s="57"/>
      <c r="AC40" s="34"/>
    </row>
    <row r="41" spans="1:29" ht="25.35" customHeight="1">
      <c r="A41" s="37">
        <v>25</v>
      </c>
      <c r="B41" s="44" t="s">
        <v>36</v>
      </c>
      <c r="C41" s="29" t="s">
        <v>99</v>
      </c>
      <c r="D41" s="43">
        <v>40</v>
      </c>
      <c r="E41" s="41" t="s">
        <v>36</v>
      </c>
      <c r="F41" s="41" t="s">
        <v>36</v>
      </c>
      <c r="G41" s="43">
        <v>16</v>
      </c>
      <c r="H41" s="41">
        <v>1</v>
      </c>
      <c r="I41" s="41">
        <f>G41/H41</f>
        <v>16</v>
      </c>
      <c r="J41" s="41">
        <v>1</v>
      </c>
      <c r="K41" s="41" t="s">
        <v>36</v>
      </c>
      <c r="L41" s="43">
        <v>36380</v>
      </c>
      <c r="M41" s="43">
        <v>7122</v>
      </c>
      <c r="N41" s="39">
        <v>44589</v>
      </c>
      <c r="O41" s="38" t="s">
        <v>50</v>
      </c>
      <c r="P41" s="35"/>
      <c r="Q41" s="56"/>
      <c r="R41" s="56"/>
      <c r="S41" s="87"/>
      <c r="T41" s="56"/>
      <c r="U41" s="34"/>
      <c r="V41" s="57"/>
      <c r="W41" s="57"/>
      <c r="X41" s="7"/>
      <c r="Y41" s="34"/>
      <c r="Z41" s="58"/>
      <c r="AA41" s="34"/>
      <c r="AB41" s="34"/>
      <c r="AC41" s="58"/>
    </row>
    <row r="42" spans="1:29" ht="25.35" customHeight="1">
      <c r="A42" s="37">
        <v>26</v>
      </c>
      <c r="B42" s="64">
        <v>25</v>
      </c>
      <c r="C42" s="29" t="s">
        <v>564</v>
      </c>
      <c r="D42" s="43">
        <v>39</v>
      </c>
      <c r="E42" s="41">
        <v>23</v>
      </c>
      <c r="F42" s="47">
        <f>(D42-E42)/E42</f>
        <v>0.69565217391304346</v>
      </c>
      <c r="G42" s="43">
        <v>9</v>
      </c>
      <c r="H42" s="41" t="s">
        <v>36</v>
      </c>
      <c r="I42" s="41" t="s">
        <v>36</v>
      </c>
      <c r="J42" s="41">
        <v>1</v>
      </c>
      <c r="K42" s="41">
        <v>8</v>
      </c>
      <c r="L42" s="43">
        <v>39626</v>
      </c>
      <c r="M42" s="43">
        <v>8298</v>
      </c>
      <c r="N42" s="39">
        <v>44680</v>
      </c>
      <c r="O42" s="38" t="s">
        <v>65</v>
      </c>
      <c r="P42" s="35"/>
      <c r="Q42" s="56"/>
      <c r="R42" s="74"/>
      <c r="S42" s="75"/>
      <c r="T42" s="74"/>
      <c r="V42" s="57"/>
      <c r="W42" s="57"/>
      <c r="X42" s="57"/>
      <c r="Y42" s="58"/>
      <c r="Z42" s="7"/>
      <c r="AA42" s="34"/>
      <c r="AB42" s="58"/>
      <c r="AC42" s="34"/>
    </row>
    <row r="43" spans="1:29" ht="25.35" customHeight="1">
      <c r="A43" s="37">
        <v>27</v>
      </c>
      <c r="B43" s="65">
        <v>24</v>
      </c>
      <c r="C43" s="29" t="s">
        <v>94</v>
      </c>
      <c r="D43" s="43">
        <v>35</v>
      </c>
      <c r="E43" s="41">
        <v>26</v>
      </c>
      <c r="F43" s="47">
        <f>(D43-E43)/E43</f>
        <v>0.34615384615384615</v>
      </c>
      <c r="G43" s="43">
        <v>7</v>
      </c>
      <c r="H43" s="41">
        <v>1</v>
      </c>
      <c r="I43" s="41">
        <f>G43/H43</f>
        <v>7</v>
      </c>
      <c r="J43" s="41">
        <v>1</v>
      </c>
      <c r="K43" s="41" t="s">
        <v>36</v>
      </c>
      <c r="L43" s="43">
        <v>9833</v>
      </c>
      <c r="M43" s="43">
        <v>1793</v>
      </c>
      <c r="N43" s="39">
        <v>44617</v>
      </c>
      <c r="O43" s="38" t="s">
        <v>43</v>
      </c>
      <c r="P43" s="35"/>
      <c r="Q43" s="56"/>
      <c r="R43" s="56"/>
      <c r="S43" s="87"/>
      <c r="T43" s="56"/>
      <c r="U43" s="34"/>
      <c r="V43" s="57"/>
      <c r="W43" s="57"/>
      <c r="X43" s="7"/>
      <c r="Y43" s="34"/>
      <c r="Z43" s="58"/>
      <c r="AA43" s="34"/>
      <c r="AB43" s="34"/>
      <c r="AC43" s="58"/>
    </row>
    <row r="44" spans="1:29" ht="25.35" customHeight="1">
      <c r="A44" s="37">
        <v>28</v>
      </c>
      <c r="B44" s="65">
        <v>18</v>
      </c>
      <c r="C44" s="29" t="s">
        <v>66</v>
      </c>
      <c r="D44" s="43">
        <v>14</v>
      </c>
      <c r="E44" s="41">
        <v>190</v>
      </c>
      <c r="F44" s="47">
        <f>(D44-E44)/E44</f>
        <v>-0.9263157894736842</v>
      </c>
      <c r="G44" s="43">
        <v>4</v>
      </c>
      <c r="H44" s="41" t="s">
        <v>36</v>
      </c>
      <c r="I44" s="41" t="s">
        <v>36</v>
      </c>
      <c r="J44" s="41">
        <v>1</v>
      </c>
      <c r="K44" s="41" t="s">
        <v>36</v>
      </c>
      <c r="L44" s="43" t="s">
        <v>611</v>
      </c>
      <c r="M44" s="43">
        <v>2906</v>
      </c>
      <c r="N44" s="39">
        <v>44603</v>
      </c>
      <c r="O44" s="38" t="s">
        <v>65</v>
      </c>
      <c r="P44" s="35"/>
      <c r="Q44" s="56"/>
      <c r="R44" s="56"/>
      <c r="S44" s="87"/>
      <c r="T44" s="56"/>
      <c r="U44" s="34"/>
      <c r="V44" s="57"/>
      <c r="W44" s="57"/>
      <c r="X44" s="7"/>
      <c r="Y44" s="34"/>
      <c r="Z44" s="58"/>
      <c r="AA44" s="34"/>
      <c r="AB44" s="34"/>
      <c r="AC44" s="58"/>
    </row>
    <row r="45" spans="1:29" ht="25.35" customHeight="1">
      <c r="A45" s="14"/>
      <c r="B45" s="14"/>
      <c r="C45" s="28" t="s">
        <v>123</v>
      </c>
      <c r="D45" s="36">
        <f>SUM(D35:D44)</f>
        <v>121490</v>
      </c>
      <c r="E45" s="36">
        <v>111300.20999999999</v>
      </c>
      <c r="F45" s="55">
        <f>(D45-E45)/E45</f>
        <v>9.1552298059455667E-2</v>
      </c>
      <c r="G45" s="36">
        <f t="shared" ref="G45" si="4">SUM(G35:G44)</f>
        <v>22236</v>
      </c>
      <c r="H45" s="36"/>
      <c r="I45" s="16"/>
      <c r="J45" s="15"/>
      <c r="K45" s="17"/>
      <c r="L45" s="18"/>
      <c r="M45" s="22"/>
      <c r="N45" s="19"/>
      <c r="O45" s="48"/>
    </row>
    <row r="46" spans="1:29" ht="23.1" customHeight="1">
      <c r="R46" s="35"/>
    </row>
    <row r="47" spans="1:29" ht="21" customHeight="1">
      <c r="R47" s="35"/>
    </row>
    <row r="48" spans="1:29" ht="20.25" customHeight="1"/>
    <row r="59" spans="16:18">
      <c r="R59" s="35"/>
    </row>
    <row r="63" spans="16:18">
      <c r="P63" s="35"/>
    </row>
    <row r="67" spans="23:24" ht="12" customHeight="1"/>
    <row r="76" spans="23:24">
      <c r="W76" s="7"/>
      <c r="X76" s="7"/>
    </row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F306-3450-4F90-A27E-D2BEC02B1C4B}">
  <dimension ref="A1:Z67"/>
  <sheetViews>
    <sheetView zoomScale="60" zoomScaleNormal="60" workbookViewId="0">
      <selection activeCell="C32" sqref="C3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2" style="33" bestFit="1" customWidth="1"/>
    <col min="24" max="24" width="8.88671875" style="33"/>
    <col min="25" max="25" width="13.6640625" style="33" customWidth="1"/>
    <col min="26" max="26" width="14.88671875" style="33" customWidth="1"/>
    <col min="27" max="16384" width="8.88671875" style="33"/>
  </cols>
  <sheetData>
    <row r="1" spans="1:26" ht="19.5" customHeight="1">
      <c r="E1" s="2" t="s">
        <v>408</v>
      </c>
      <c r="F1" s="2"/>
      <c r="G1" s="2"/>
      <c r="H1" s="2"/>
      <c r="I1" s="2"/>
    </row>
    <row r="2" spans="1:26" ht="19.5" customHeight="1">
      <c r="E2" s="2" t="s">
        <v>409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401</v>
      </c>
      <c r="E6" s="4" t="s">
        <v>410</v>
      </c>
      <c r="F6" s="129"/>
      <c r="G6" s="4" t="s">
        <v>401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4"/>
      <c r="Z9" s="35"/>
    </row>
    <row r="10" spans="1:26" ht="21.6">
      <c r="A10" s="132"/>
      <c r="B10" s="132"/>
      <c r="C10" s="129"/>
      <c r="D10" s="79" t="s">
        <v>402</v>
      </c>
      <c r="E10" s="79" t="s">
        <v>411</v>
      </c>
      <c r="F10" s="129"/>
      <c r="G10" s="79" t="s">
        <v>402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7"/>
      <c r="X12" s="34"/>
      <c r="Y12" s="58"/>
      <c r="Z12" s="58"/>
    </row>
    <row r="13" spans="1:26" ht="25.35" customHeight="1">
      <c r="A13" s="37">
        <v>1</v>
      </c>
      <c r="B13" s="63">
        <v>1</v>
      </c>
      <c r="C13" s="29" t="s">
        <v>313</v>
      </c>
      <c r="D13" s="43">
        <v>32140.580000000005</v>
      </c>
      <c r="E13" s="41">
        <v>33882.58</v>
      </c>
      <c r="F13" s="47">
        <f>(D13-E13)/E13</f>
        <v>-5.1412849906943218E-2</v>
      </c>
      <c r="G13" s="43">
        <v>4967</v>
      </c>
      <c r="H13" s="41">
        <v>155</v>
      </c>
      <c r="I13" s="41">
        <f t="shared" ref="I13:I22" si="0">G13/H13</f>
        <v>32.045161290322582</v>
      </c>
      <c r="J13" s="41">
        <v>18</v>
      </c>
      <c r="K13" s="41">
        <v>2</v>
      </c>
      <c r="L13" s="43">
        <v>106608.48999999999</v>
      </c>
      <c r="M13" s="43">
        <v>16447</v>
      </c>
      <c r="N13" s="39">
        <v>44407</v>
      </c>
      <c r="O13" s="38" t="s">
        <v>314</v>
      </c>
      <c r="P13" s="35"/>
      <c r="Q13" s="56"/>
      <c r="R13" s="56"/>
      <c r="S13" s="56"/>
      <c r="T13" s="56"/>
      <c r="U13" s="57"/>
      <c r="V13" s="57"/>
      <c r="W13" s="57"/>
      <c r="X13" s="34"/>
      <c r="Y13" s="58"/>
      <c r="Z13" s="58"/>
    </row>
    <row r="14" spans="1:26" ht="25.35" customHeight="1">
      <c r="A14" s="37">
        <v>2</v>
      </c>
      <c r="B14" s="63" t="s">
        <v>34</v>
      </c>
      <c r="C14" s="29" t="s">
        <v>363</v>
      </c>
      <c r="D14" s="43">
        <v>31045.77</v>
      </c>
      <c r="E14" s="41" t="s">
        <v>36</v>
      </c>
      <c r="F14" s="41" t="s">
        <v>36</v>
      </c>
      <c r="G14" s="43">
        <v>4358</v>
      </c>
      <c r="H14" s="41">
        <v>102</v>
      </c>
      <c r="I14" s="41">
        <f t="shared" si="0"/>
        <v>42.725490196078432</v>
      </c>
      <c r="J14" s="41">
        <v>15</v>
      </c>
      <c r="K14" s="41">
        <v>1</v>
      </c>
      <c r="L14" s="43">
        <v>35851.11</v>
      </c>
      <c r="M14" s="43">
        <v>5056</v>
      </c>
      <c r="N14" s="39">
        <v>44414</v>
      </c>
      <c r="O14" s="48" t="s">
        <v>45</v>
      </c>
      <c r="P14" s="35"/>
      <c r="Q14" s="56"/>
      <c r="R14" s="56"/>
      <c r="S14" s="56"/>
      <c r="T14" s="56"/>
      <c r="U14" s="57"/>
      <c r="V14" s="57"/>
      <c r="W14" s="57"/>
      <c r="X14" s="34"/>
      <c r="Y14" s="58"/>
      <c r="Z14" s="58"/>
    </row>
    <row r="15" spans="1:26" ht="25.35" customHeight="1">
      <c r="A15" s="37">
        <v>3</v>
      </c>
      <c r="B15" s="63">
        <v>2</v>
      </c>
      <c r="C15" s="29" t="s">
        <v>307</v>
      </c>
      <c r="D15" s="43">
        <v>25135.64</v>
      </c>
      <c r="E15" s="41">
        <v>21645.94</v>
      </c>
      <c r="F15" s="47">
        <f>(D15-E15)/E15</f>
        <v>0.16121729987240105</v>
      </c>
      <c r="G15" s="43">
        <v>5095</v>
      </c>
      <c r="H15" s="41">
        <v>112</v>
      </c>
      <c r="I15" s="41">
        <f t="shared" si="0"/>
        <v>45.491071428571431</v>
      </c>
      <c r="J15" s="41">
        <v>18</v>
      </c>
      <c r="K15" s="41">
        <v>3</v>
      </c>
      <c r="L15" s="43">
        <v>126024</v>
      </c>
      <c r="M15" s="43">
        <v>26960</v>
      </c>
      <c r="N15" s="39">
        <v>44400</v>
      </c>
      <c r="O15" s="38" t="s">
        <v>41</v>
      </c>
      <c r="P15" s="35"/>
      <c r="Q15" s="56"/>
      <c r="R15" s="56"/>
      <c r="S15" s="56"/>
      <c r="T15" s="56"/>
      <c r="U15" s="57"/>
      <c r="V15" s="57"/>
      <c r="W15" s="57"/>
      <c r="X15" s="34"/>
      <c r="Y15" s="58"/>
      <c r="Z15" s="58"/>
    </row>
    <row r="16" spans="1:26" ht="25.35" customHeight="1">
      <c r="A16" s="37">
        <v>4</v>
      </c>
      <c r="B16" s="63">
        <v>3</v>
      </c>
      <c r="C16" s="29" t="s">
        <v>373</v>
      </c>
      <c r="D16" s="43">
        <v>10180.209999999999</v>
      </c>
      <c r="E16" s="41">
        <v>10236.58</v>
      </c>
      <c r="F16" s="47">
        <f>(D16-E16)/E16</f>
        <v>-5.5067219715960606E-3</v>
      </c>
      <c r="G16" s="43">
        <v>1675</v>
      </c>
      <c r="H16" s="41">
        <v>79</v>
      </c>
      <c r="I16" s="41">
        <f t="shared" si="0"/>
        <v>21.202531645569621</v>
      </c>
      <c r="J16" s="41">
        <v>12</v>
      </c>
      <c r="K16" s="41">
        <v>2</v>
      </c>
      <c r="L16" s="43">
        <v>30899</v>
      </c>
      <c r="M16" s="43">
        <v>5364</v>
      </c>
      <c r="N16" s="39">
        <v>44407</v>
      </c>
      <c r="O16" s="38" t="s">
        <v>41</v>
      </c>
      <c r="P16" s="35"/>
      <c r="Q16" s="56"/>
      <c r="R16" s="56"/>
      <c r="S16" s="56"/>
      <c r="T16" s="56"/>
      <c r="U16" s="57"/>
      <c r="V16" s="57"/>
      <c r="W16" s="57"/>
      <c r="X16" s="34"/>
      <c r="Y16" s="58"/>
      <c r="Z16" s="58"/>
    </row>
    <row r="17" spans="1:26" ht="25.35" customHeight="1">
      <c r="A17" s="37">
        <v>5</v>
      </c>
      <c r="B17" s="63">
        <v>4</v>
      </c>
      <c r="C17" s="29" t="s">
        <v>348</v>
      </c>
      <c r="D17" s="43">
        <v>9373.2800000000007</v>
      </c>
      <c r="E17" s="41">
        <v>9345.0400000000009</v>
      </c>
      <c r="F17" s="47">
        <f>(D17-E17)/E17</f>
        <v>3.0219239296995818E-3</v>
      </c>
      <c r="G17" s="43">
        <v>1826</v>
      </c>
      <c r="H17" s="41">
        <v>59</v>
      </c>
      <c r="I17" s="41">
        <f t="shared" si="0"/>
        <v>30.949152542372882</v>
      </c>
      <c r="J17" s="41">
        <v>9</v>
      </c>
      <c r="K17" s="41">
        <v>4</v>
      </c>
      <c r="L17" s="43">
        <v>122401.06</v>
      </c>
      <c r="M17" s="43">
        <v>24935</v>
      </c>
      <c r="N17" s="39">
        <v>44393</v>
      </c>
      <c r="O17" s="38" t="s">
        <v>45</v>
      </c>
      <c r="P17" s="35"/>
      <c r="Q17" s="56"/>
      <c r="R17" s="56"/>
      <c r="S17" s="56"/>
      <c r="T17" s="56"/>
      <c r="U17" s="57"/>
      <c r="V17" s="57"/>
      <c r="W17" s="57"/>
      <c r="X17" s="34"/>
      <c r="Y17" s="58"/>
      <c r="Z17" s="58"/>
    </row>
    <row r="18" spans="1:26" ht="25.35" customHeight="1">
      <c r="A18" s="37">
        <v>6</v>
      </c>
      <c r="B18" s="63" t="s">
        <v>34</v>
      </c>
      <c r="C18" s="29" t="s">
        <v>381</v>
      </c>
      <c r="D18" s="43">
        <v>9083.85</v>
      </c>
      <c r="E18" s="41" t="s">
        <v>36</v>
      </c>
      <c r="F18" s="41" t="s">
        <v>36</v>
      </c>
      <c r="G18" s="43">
        <v>2009</v>
      </c>
      <c r="H18" s="41">
        <v>98</v>
      </c>
      <c r="I18" s="41">
        <f t="shared" si="0"/>
        <v>20.5</v>
      </c>
      <c r="J18" s="41">
        <v>16</v>
      </c>
      <c r="K18" s="41">
        <v>1</v>
      </c>
      <c r="L18" s="43">
        <v>9083.85</v>
      </c>
      <c r="M18" s="43">
        <v>2009</v>
      </c>
      <c r="N18" s="39">
        <v>44414</v>
      </c>
      <c r="O18" s="38" t="s">
        <v>48</v>
      </c>
      <c r="P18" s="35"/>
      <c r="Q18" s="56"/>
      <c r="R18" s="56"/>
      <c r="S18" s="56"/>
      <c r="T18" s="56"/>
      <c r="U18" s="57"/>
      <c r="V18" s="57"/>
      <c r="W18" s="57"/>
      <c r="X18" s="34"/>
      <c r="Y18" s="58"/>
      <c r="Z18" s="58"/>
    </row>
    <row r="19" spans="1:26" ht="25.35" customHeight="1">
      <c r="A19" s="37">
        <v>7</v>
      </c>
      <c r="B19" s="63">
        <v>5</v>
      </c>
      <c r="C19" s="29" t="s">
        <v>332</v>
      </c>
      <c r="D19" s="43">
        <v>7003.25</v>
      </c>
      <c r="E19" s="41">
        <v>6667.37</v>
      </c>
      <c r="F19" s="47">
        <f>(D19-E19)/E19</f>
        <v>5.0376685259705116E-2</v>
      </c>
      <c r="G19" s="43">
        <v>1059</v>
      </c>
      <c r="H19" s="41">
        <v>26</v>
      </c>
      <c r="I19" s="41">
        <f t="shared" si="0"/>
        <v>40.730769230769234</v>
      </c>
      <c r="J19" s="41">
        <v>6</v>
      </c>
      <c r="K19" s="41">
        <v>4</v>
      </c>
      <c r="L19" s="43">
        <v>67147.75</v>
      </c>
      <c r="M19" s="43">
        <v>10786</v>
      </c>
      <c r="N19" s="39">
        <v>44393</v>
      </c>
      <c r="O19" s="38" t="s">
        <v>39</v>
      </c>
      <c r="P19" s="35"/>
      <c r="Q19" s="56"/>
      <c r="R19" s="56"/>
      <c r="S19" s="56"/>
      <c r="T19" s="56"/>
      <c r="U19" s="57"/>
      <c r="V19" s="57"/>
      <c r="W19" s="57"/>
      <c r="X19" s="34"/>
      <c r="Y19" s="58"/>
      <c r="Z19" s="58"/>
    </row>
    <row r="20" spans="1:26" ht="25.35" customHeight="1">
      <c r="A20" s="37">
        <v>8</v>
      </c>
      <c r="B20" s="63" t="s">
        <v>34</v>
      </c>
      <c r="C20" s="29" t="s">
        <v>403</v>
      </c>
      <c r="D20" s="43">
        <v>5588.2</v>
      </c>
      <c r="E20" s="41" t="s">
        <v>36</v>
      </c>
      <c r="F20" s="41" t="s">
        <v>36</v>
      </c>
      <c r="G20" s="43">
        <v>833</v>
      </c>
      <c r="H20" s="41">
        <v>67</v>
      </c>
      <c r="I20" s="41">
        <f t="shared" si="0"/>
        <v>12.432835820895523</v>
      </c>
      <c r="J20" s="41">
        <v>10</v>
      </c>
      <c r="K20" s="41">
        <v>1</v>
      </c>
      <c r="L20" s="43">
        <v>5588</v>
      </c>
      <c r="M20" s="43">
        <v>833</v>
      </c>
      <c r="N20" s="39">
        <v>44414</v>
      </c>
      <c r="O20" s="38" t="s">
        <v>50</v>
      </c>
      <c r="P20" s="35"/>
      <c r="Q20" s="56"/>
      <c r="R20" s="56"/>
      <c r="S20" s="56"/>
      <c r="T20" s="56"/>
      <c r="U20" s="57"/>
      <c r="V20" s="57"/>
      <c r="W20" s="57"/>
      <c r="X20" s="34"/>
      <c r="Y20" s="58"/>
      <c r="Z20" s="58"/>
    </row>
    <row r="21" spans="1:26" ht="25.35" customHeight="1">
      <c r="A21" s="37">
        <v>9</v>
      </c>
      <c r="B21" s="63">
        <v>6</v>
      </c>
      <c r="C21" s="29" t="s">
        <v>394</v>
      </c>
      <c r="D21" s="43">
        <v>5066.34</v>
      </c>
      <c r="E21" s="41">
        <v>5976.18</v>
      </c>
      <c r="F21" s="47">
        <f>(D21-E21)/E21</f>
        <v>-0.15224441030892646</v>
      </c>
      <c r="G21" s="43">
        <v>779</v>
      </c>
      <c r="H21" s="41">
        <v>24</v>
      </c>
      <c r="I21" s="41">
        <f t="shared" si="0"/>
        <v>32.458333333333336</v>
      </c>
      <c r="J21" s="41">
        <v>7</v>
      </c>
      <c r="K21" s="41">
        <v>7</v>
      </c>
      <c r="L21" s="43">
        <v>209186</v>
      </c>
      <c r="M21" s="43">
        <v>33097</v>
      </c>
      <c r="N21" s="39">
        <v>44372</v>
      </c>
      <c r="O21" s="38" t="s">
        <v>43</v>
      </c>
      <c r="P21" s="35"/>
      <c r="Q21" s="56"/>
      <c r="R21" s="56"/>
      <c r="S21" s="56"/>
      <c r="T21" s="56"/>
      <c r="U21" s="57"/>
      <c r="V21" s="57"/>
      <c r="W21" s="57"/>
      <c r="X21" s="34"/>
      <c r="Y21" s="58"/>
      <c r="Z21" s="58"/>
    </row>
    <row r="22" spans="1:26" ht="25.35" customHeight="1">
      <c r="A22" s="37">
        <v>10</v>
      </c>
      <c r="B22" s="63">
        <v>7</v>
      </c>
      <c r="C22" s="29" t="s">
        <v>393</v>
      </c>
      <c r="D22" s="43">
        <v>3236.53</v>
      </c>
      <c r="E22" s="41">
        <v>4454.1499999999996</v>
      </c>
      <c r="F22" s="47">
        <f>(D22-E22)/E22</f>
        <v>-0.27336753364839522</v>
      </c>
      <c r="G22" s="43">
        <v>492</v>
      </c>
      <c r="H22" s="41">
        <v>18</v>
      </c>
      <c r="I22" s="41">
        <f t="shared" si="0"/>
        <v>27.333333333333332</v>
      </c>
      <c r="J22" s="41">
        <v>6</v>
      </c>
      <c r="K22" s="41">
        <v>3</v>
      </c>
      <c r="L22" s="43">
        <v>27640</v>
      </c>
      <c r="M22" s="43">
        <v>4563</v>
      </c>
      <c r="N22" s="39">
        <v>44400</v>
      </c>
      <c r="O22" s="38" t="s">
        <v>43</v>
      </c>
      <c r="P22" s="35"/>
      <c r="Q22" s="56"/>
      <c r="R22" s="56"/>
      <c r="S22" s="56"/>
      <c r="T22" s="56"/>
      <c r="U22" s="57"/>
      <c r="V22" s="57"/>
      <c r="W22" s="57"/>
      <c r="X22" s="34"/>
      <c r="Y22" s="58"/>
      <c r="Z22" s="58"/>
    </row>
    <row r="23" spans="1:26" ht="25.35" customHeight="1">
      <c r="A23" s="14"/>
      <c r="B23" s="14"/>
      <c r="C23" s="28" t="s">
        <v>53</v>
      </c>
      <c r="D23" s="36">
        <f>SUM(D13:D22)</f>
        <v>137853.65000000002</v>
      </c>
      <c r="E23" s="36">
        <f t="shared" ref="E23:G23" si="1">SUM(E13:E22)</f>
        <v>92207.84</v>
      </c>
      <c r="F23" s="55">
        <f>(D23-E23)/E23</f>
        <v>0.49503176736381665</v>
      </c>
      <c r="G23" s="36">
        <f t="shared" si="1"/>
        <v>23093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8</v>
      </c>
      <c r="C25" s="29" t="s">
        <v>392</v>
      </c>
      <c r="D25" s="43">
        <v>1632.72</v>
      </c>
      <c r="E25" s="41">
        <v>2326.7199999999998</v>
      </c>
      <c r="F25" s="47">
        <f>(D25-E25)/E25</f>
        <v>-0.29827396506670328</v>
      </c>
      <c r="G25" s="43">
        <v>246</v>
      </c>
      <c r="H25" s="41">
        <v>15</v>
      </c>
      <c r="I25" s="41">
        <f t="shared" ref="I25:I34" si="2">G25/H25</f>
        <v>16.399999999999999</v>
      </c>
      <c r="J25" s="41">
        <v>4</v>
      </c>
      <c r="K25" s="41">
        <v>5</v>
      </c>
      <c r="L25" s="43">
        <v>86503</v>
      </c>
      <c r="M25" s="43">
        <v>13527</v>
      </c>
      <c r="N25" s="39">
        <v>44386</v>
      </c>
      <c r="O25" s="38" t="s">
        <v>41</v>
      </c>
      <c r="P25" s="35"/>
      <c r="Q25" s="56"/>
      <c r="R25" s="56"/>
      <c r="S25" s="56"/>
      <c r="T25" s="56"/>
      <c r="U25" s="57"/>
      <c r="V25" s="57"/>
      <c r="W25" s="57"/>
      <c r="X25" s="34"/>
      <c r="Y25" s="58"/>
      <c r="Z25" s="58"/>
    </row>
    <row r="26" spans="1:26" ht="25.35" customHeight="1">
      <c r="A26" s="37">
        <v>12</v>
      </c>
      <c r="B26" s="63" t="s">
        <v>34</v>
      </c>
      <c r="C26" s="29" t="s">
        <v>374</v>
      </c>
      <c r="D26" s="43">
        <v>1412.37</v>
      </c>
      <c r="E26" s="41" t="s">
        <v>36</v>
      </c>
      <c r="F26" s="41" t="s">
        <v>36</v>
      </c>
      <c r="G26" s="43">
        <v>238</v>
      </c>
      <c r="H26" s="41">
        <v>23</v>
      </c>
      <c r="I26" s="41">
        <f t="shared" si="2"/>
        <v>10.347826086956522</v>
      </c>
      <c r="J26" s="41">
        <v>7</v>
      </c>
      <c r="K26" s="41">
        <v>1</v>
      </c>
      <c r="L26" s="43">
        <v>1412</v>
      </c>
      <c r="M26" s="43">
        <v>238</v>
      </c>
      <c r="N26" s="39">
        <v>44414</v>
      </c>
      <c r="O26" s="38" t="s">
        <v>50</v>
      </c>
      <c r="P26" s="35"/>
      <c r="Q26" s="56"/>
      <c r="R26" s="56"/>
      <c r="S26" s="56"/>
      <c r="T26" s="56"/>
      <c r="U26" s="57"/>
      <c r="V26" s="57"/>
      <c r="W26" s="57"/>
      <c r="X26" s="34"/>
      <c r="Y26" s="58"/>
      <c r="Z26" s="58"/>
    </row>
    <row r="27" spans="1:26" ht="25.35" customHeight="1">
      <c r="A27" s="37">
        <v>13</v>
      </c>
      <c r="B27" s="63" t="s">
        <v>34</v>
      </c>
      <c r="C27" s="29" t="s">
        <v>327</v>
      </c>
      <c r="D27" s="43">
        <v>646</v>
      </c>
      <c r="E27" s="41"/>
      <c r="F27" s="41"/>
      <c r="G27" s="43">
        <v>114</v>
      </c>
      <c r="H27" s="41" t="s">
        <v>36</v>
      </c>
      <c r="I27" s="41" t="s">
        <v>36</v>
      </c>
      <c r="J27" s="41">
        <v>6</v>
      </c>
      <c r="K27" s="41">
        <v>1</v>
      </c>
      <c r="L27" s="43">
        <v>646</v>
      </c>
      <c r="M27" s="43">
        <v>114</v>
      </c>
      <c r="N27" s="39">
        <v>44414</v>
      </c>
      <c r="O27" s="38" t="s">
        <v>204</v>
      </c>
      <c r="P27" s="35"/>
      <c r="Q27" s="56"/>
      <c r="R27" s="56"/>
      <c r="S27" s="56"/>
      <c r="T27" s="56"/>
      <c r="U27" s="57"/>
      <c r="V27" s="57"/>
      <c r="W27" s="57"/>
      <c r="X27" s="34"/>
      <c r="Y27" s="58"/>
      <c r="Z27" s="58"/>
    </row>
    <row r="28" spans="1:26" ht="25.35" customHeight="1">
      <c r="A28" s="37">
        <v>14</v>
      </c>
      <c r="B28" s="63">
        <v>9</v>
      </c>
      <c r="C28" s="29" t="s">
        <v>365</v>
      </c>
      <c r="D28" s="43">
        <v>644.44000000000005</v>
      </c>
      <c r="E28" s="41">
        <v>856.38</v>
      </c>
      <c r="F28" s="47">
        <f>(D28-E28)/E28</f>
        <v>-0.24748359373175452</v>
      </c>
      <c r="G28" s="43">
        <v>136</v>
      </c>
      <c r="H28" s="41">
        <v>9</v>
      </c>
      <c r="I28" s="41">
        <f t="shared" si="2"/>
        <v>15.111111111111111</v>
      </c>
      <c r="J28" s="41">
        <v>3</v>
      </c>
      <c r="K28" s="41">
        <v>6</v>
      </c>
      <c r="L28" s="43">
        <v>43986</v>
      </c>
      <c r="M28" s="43">
        <v>9668</v>
      </c>
      <c r="N28" s="39">
        <v>44379</v>
      </c>
      <c r="O28" s="38" t="s">
        <v>43</v>
      </c>
      <c r="P28" s="35"/>
      <c r="Q28" s="56"/>
      <c r="R28" s="56"/>
      <c r="S28" s="56"/>
      <c r="T28" s="56"/>
      <c r="U28" s="56"/>
      <c r="V28" s="57"/>
      <c r="W28" s="57"/>
      <c r="X28" s="58"/>
      <c r="Y28" s="58"/>
      <c r="Z28" s="34"/>
    </row>
    <row r="29" spans="1:26" ht="25.35" customHeight="1">
      <c r="A29" s="37">
        <v>15</v>
      </c>
      <c r="B29" s="64">
        <v>12</v>
      </c>
      <c r="C29" s="49" t="s">
        <v>390</v>
      </c>
      <c r="D29" s="43">
        <v>630.79</v>
      </c>
      <c r="E29" s="41">
        <v>591.6</v>
      </c>
      <c r="F29" s="47">
        <f>(D29-E29)/E29</f>
        <v>6.6244083840432622E-2</v>
      </c>
      <c r="G29" s="43">
        <v>93</v>
      </c>
      <c r="H29" s="41">
        <v>3</v>
      </c>
      <c r="I29" s="41">
        <f t="shared" si="2"/>
        <v>31</v>
      </c>
      <c r="J29" s="41">
        <v>1</v>
      </c>
      <c r="K29" s="41">
        <v>8</v>
      </c>
      <c r="L29" s="43">
        <v>108970.49</v>
      </c>
      <c r="M29" s="43">
        <v>17412</v>
      </c>
      <c r="N29" s="39">
        <v>44351</v>
      </c>
      <c r="O29" s="38" t="s">
        <v>45</v>
      </c>
      <c r="P29" s="35"/>
      <c r="R29" s="40"/>
      <c r="T29" s="35"/>
      <c r="U29" s="34"/>
      <c r="V29" s="34"/>
      <c r="W29" s="34"/>
      <c r="X29" s="34"/>
      <c r="Y29" s="35"/>
      <c r="Z29" s="34"/>
    </row>
    <row r="30" spans="1:26" ht="25.35" customHeight="1">
      <c r="A30" s="37">
        <v>16</v>
      </c>
      <c r="B30" s="63">
        <v>16</v>
      </c>
      <c r="C30" s="29" t="s">
        <v>412</v>
      </c>
      <c r="D30" s="43">
        <v>350.2</v>
      </c>
      <c r="E30" s="41">
        <v>484.4</v>
      </c>
      <c r="F30" s="47">
        <f>(D30-E30)/E30</f>
        <v>-0.27704376548307186</v>
      </c>
      <c r="G30" s="43">
        <v>62</v>
      </c>
      <c r="H30" s="41">
        <v>5</v>
      </c>
      <c r="I30" s="41">
        <f t="shared" si="2"/>
        <v>12.4</v>
      </c>
      <c r="J30" s="41">
        <v>4</v>
      </c>
      <c r="K30" s="41">
        <v>4</v>
      </c>
      <c r="L30" s="43">
        <v>5695.66</v>
      </c>
      <c r="M30" s="43">
        <v>1027</v>
      </c>
      <c r="N30" s="39">
        <v>44393</v>
      </c>
      <c r="O30" s="38" t="s">
        <v>91</v>
      </c>
      <c r="P30" s="35"/>
      <c r="Q30" s="56"/>
      <c r="R30" s="56"/>
      <c r="S30" s="56"/>
      <c r="T30" s="56"/>
      <c r="U30" s="56"/>
      <c r="V30" s="57"/>
      <c r="W30" s="58"/>
      <c r="X30" s="57"/>
      <c r="Y30" s="34"/>
      <c r="Z30" s="58"/>
    </row>
    <row r="31" spans="1:26" ht="25.35" customHeight="1">
      <c r="A31" s="37">
        <v>17</v>
      </c>
      <c r="B31" s="41" t="s">
        <v>36</v>
      </c>
      <c r="C31" s="29" t="s">
        <v>236</v>
      </c>
      <c r="D31" s="43">
        <v>315</v>
      </c>
      <c r="E31" s="41" t="s">
        <v>36</v>
      </c>
      <c r="F31" s="41" t="s">
        <v>36</v>
      </c>
      <c r="G31" s="43">
        <v>182</v>
      </c>
      <c r="H31" s="41">
        <v>5</v>
      </c>
      <c r="I31" s="41">
        <f t="shared" si="2"/>
        <v>36.4</v>
      </c>
      <c r="J31" s="41">
        <v>2</v>
      </c>
      <c r="K31" s="41" t="s">
        <v>36</v>
      </c>
      <c r="L31" s="43">
        <v>116197.42</v>
      </c>
      <c r="M31" s="43">
        <v>23717</v>
      </c>
      <c r="N31" s="39">
        <v>44106</v>
      </c>
      <c r="O31" s="38" t="s">
        <v>68</v>
      </c>
      <c r="P31" s="35"/>
      <c r="Q31" s="56"/>
      <c r="R31" s="56"/>
      <c r="S31" s="56"/>
      <c r="T31" s="56"/>
      <c r="U31" s="56"/>
      <c r="V31" s="57"/>
      <c r="W31" s="58"/>
      <c r="X31" s="57"/>
      <c r="Y31" s="34"/>
      <c r="Z31" s="58"/>
    </row>
    <row r="32" spans="1:26" ht="25.35" customHeight="1">
      <c r="A32" s="37">
        <v>18</v>
      </c>
      <c r="B32" s="63">
        <v>13</v>
      </c>
      <c r="C32" s="69" t="s">
        <v>243</v>
      </c>
      <c r="D32" s="43">
        <v>230.5</v>
      </c>
      <c r="E32" s="41">
        <v>541.45000000000005</v>
      </c>
      <c r="F32" s="47">
        <f>(D32-E32)/E32</f>
        <v>-0.57429125496352396</v>
      </c>
      <c r="G32" s="43">
        <v>62</v>
      </c>
      <c r="H32" s="41">
        <v>8</v>
      </c>
      <c r="I32" s="41">
        <f t="shared" si="2"/>
        <v>7.75</v>
      </c>
      <c r="J32" s="41">
        <v>3</v>
      </c>
      <c r="K32" s="41">
        <v>7</v>
      </c>
      <c r="L32" s="43">
        <v>46224.35</v>
      </c>
      <c r="M32" s="43">
        <v>10404</v>
      </c>
      <c r="N32" s="39">
        <v>44372</v>
      </c>
      <c r="O32" s="38" t="s">
        <v>68</v>
      </c>
      <c r="P32" s="35"/>
      <c r="Q32" s="56"/>
      <c r="R32" s="56"/>
      <c r="S32" s="56"/>
      <c r="T32" s="56"/>
      <c r="U32" s="57"/>
      <c r="V32" s="57"/>
      <c r="W32" s="57"/>
      <c r="X32" s="34"/>
      <c r="Y32" s="58"/>
      <c r="Z32" s="58"/>
    </row>
    <row r="33" spans="1:26" ht="25.35" customHeight="1">
      <c r="A33" s="37">
        <v>19</v>
      </c>
      <c r="B33" s="65">
        <v>17</v>
      </c>
      <c r="C33" s="29" t="s">
        <v>413</v>
      </c>
      <c r="D33" s="43">
        <v>218.77</v>
      </c>
      <c r="E33" s="41">
        <v>401.6</v>
      </c>
      <c r="F33" s="47">
        <f>(D33-E33)/E33</f>
        <v>-0.45525398406374501</v>
      </c>
      <c r="G33" s="43">
        <v>36</v>
      </c>
      <c r="H33" s="41">
        <v>3</v>
      </c>
      <c r="I33" s="41">
        <f t="shared" si="2"/>
        <v>12</v>
      </c>
      <c r="J33" s="41">
        <v>2</v>
      </c>
      <c r="K33" s="41">
        <v>3</v>
      </c>
      <c r="L33" s="43">
        <v>2760.63</v>
      </c>
      <c r="M33" s="43">
        <v>455</v>
      </c>
      <c r="N33" s="39">
        <v>44400</v>
      </c>
      <c r="O33" s="38" t="s">
        <v>91</v>
      </c>
      <c r="P33" s="35"/>
      <c r="Q33" s="56"/>
      <c r="R33" s="56"/>
      <c r="S33" s="56"/>
      <c r="T33" s="56"/>
      <c r="U33" s="56"/>
      <c r="V33" s="57"/>
      <c r="W33" s="57"/>
      <c r="X33" s="34"/>
      <c r="Y33" s="58"/>
      <c r="Z33" s="58"/>
    </row>
    <row r="34" spans="1:26" ht="25.35" customHeight="1">
      <c r="A34" s="37">
        <v>20</v>
      </c>
      <c r="B34" s="63">
        <v>14</v>
      </c>
      <c r="C34" s="29" t="s">
        <v>391</v>
      </c>
      <c r="D34" s="43">
        <v>212.42</v>
      </c>
      <c r="E34" s="41">
        <v>500.08</v>
      </c>
      <c r="F34" s="47">
        <f>(D34-E34)/E34</f>
        <v>-0.57522796352583583</v>
      </c>
      <c r="G34" s="43">
        <v>44</v>
      </c>
      <c r="H34" s="41">
        <v>3</v>
      </c>
      <c r="I34" s="41">
        <f t="shared" si="2"/>
        <v>14.666666666666666</v>
      </c>
      <c r="J34" s="41">
        <v>1</v>
      </c>
      <c r="K34" s="41">
        <v>10</v>
      </c>
      <c r="L34" s="43">
        <v>81843</v>
      </c>
      <c r="M34" s="43">
        <v>18204</v>
      </c>
      <c r="N34" s="39">
        <v>44351</v>
      </c>
      <c r="O34" s="38" t="s">
        <v>43</v>
      </c>
      <c r="P34" s="35"/>
      <c r="Q34" s="56"/>
      <c r="R34" s="56"/>
      <c r="S34" s="56"/>
      <c r="T34" s="56"/>
      <c r="U34" s="56"/>
      <c r="V34" s="57"/>
      <c r="W34" s="57"/>
      <c r="X34" s="34"/>
      <c r="Y34" s="58"/>
      <c r="Z34" s="58"/>
    </row>
    <row r="35" spans="1:26" ht="25.35" customHeight="1">
      <c r="A35" s="14"/>
      <c r="B35" s="14"/>
      <c r="C35" s="28" t="s">
        <v>69</v>
      </c>
      <c r="D35" s="36">
        <f ca="1">SUM(D23:D37)</f>
        <v>720741.85000000009</v>
      </c>
      <c r="E35" s="36">
        <f ca="1">SUM(E23:E37)</f>
        <v>489661.35000000009</v>
      </c>
      <c r="F35" s="55">
        <f ca="1">(D35-E35)/E35</f>
        <v>0.47158919118284515</v>
      </c>
      <c r="G35" s="36">
        <f ca="1">SUM(G23:G37)</f>
        <v>121536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3">
        <v>24</v>
      </c>
      <c r="C37" s="50" t="s">
        <v>395</v>
      </c>
      <c r="D37" s="43">
        <v>130.71</v>
      </c>
      <c r="E37" s="41">
        <v>22.2</v>
      </c>
      <c r="F37" s="47">
        <f>(D37-E37)/E37</f>
        <v>4.8878378378378384</v>
      </c>
      <c r="G37" s="43">
        <v>24</v>
      </c>
      <c r="H37" s="31">
        <v>1</v>
      </c>
      <c r="I37" s="41">
        <f>G37/H37</f>
        <v>24</v>
      </c>
      <c r="J37" s="41">
        <v>1</v>
      </c>
      <c r="K37" s="41">
        <v>15</v>
      </c>
      <c r="L37" s="43">
        <v>45196</v>
      </c>
      <c r="M37" s="43">
        <v>9404</v>
      </c>
      <c r="N37" s="39">
        <v>44316</v>
      </c>
      <c r="O37" s="38" t="s">
        <v>41</v>
      </c>
      <c r="P37" s="35"/>
      <c r="Q37" s="56"/>
      <c r="R37" s="56"/>
      <c r="S37" s="56"/>
      <c r="T37" s="56"/>
      <c r="U37" s="56"/>
      <c r="V37" s="57"/>
      <c r="W37" s="57"/>
      <c r="X37" s="34"/>
      <c r="Y37" s="58"/>
      <c r="Z37" s="58"/>
    </row>
    <row r="38" spans="1:26" ht="25.35" customHeight="1">
      <c r="A38" s="37">
        <v>22</v>
      </c>
      <c r="B38" s="37">
        <v>18</v>
      </c>
      <c r="C38" s="60" t="s">
        <v>216</v>
      </c>
      <c r="D38" s="43">
        <v>120</v>
      </c>
      <c r="E38" s="43">
        <v>133</v>
      </c>
      <c r="F38" s="47">
        <f>(D38-E38)/E38</f>
        <v>-9.7744360902255634E-2</v>
      </c>
      <c r="G38" s="43">
        <v>20</v>
      </c>
      <c r="H38" s="41" t="s">
        <v>36</v>
      </c>
      <c r="I38" s="41" t="s">
        <v>36</v>
      </c>
      <c r="J38" s="41">
        <v>1</v>
      </c>
      <c r="K38" s="41">
        <v>11</v>
      </c>
      <c r="L38" s="43">
        <v>5607.92</v>
      </c>
      <c r="M38" s="43">
        <v>1126</v>
      </c>
      <c r="N38" s="39">
        <v>44330</v>
      </c>
      <c r="O38" s="38" t="s">
        <v>81</v>
      </c>
      <c r="P38" s="35"/>
      <c r="R38" s="40"/>
      <c r="T38" s="35"/>
      <c r="U38" s="34"/>
      <c r="V38" s="34"/>
      <c r="W38" s="35"/>
      <c r="X38" s="34"/>
      <c r="Y38" s="34"/>
      <c r="Z38" s="34"/>
    </row>
    <row r="39" spans="1:26" ht="25.35" customHeight="1">
      <c r="A39" s="37">
        <v>23</v>
      </c>
      <c r="B39" s="65">
        <v>27</v>
      </c>
      <c r="C39" s="52" t="s">
        <v>406</v>
      </c>
      <c r="D39" s="43">
        <v>109</v>
      </c>
      <c r="E39" s="41">
        <v>7</v>
      </c>
      <c r="F39" s="47">
        <f>(D39-E39)/E39</f>
        <v>14.571428571428571</v>
      </c>
      <c r="G39" s="43">
        <v>26</v>
      </c>
      <c r="H39" s="41">
        <v>2</v>
      </c>
      <c r="I39" s="41">
        <f>G39/H39</f>
        <v>13</v>
      </c>
      <c r="J39" s="41">
        <v>2</v>
      </c>
      <c r="K39" s="41" t="s">
        <v>36</v>
      </c>
      <c r="L39" s="43">
        <v>23474.42</v>
      </c>
      <c r="M39" s="43">
        <v>4256</v>
      </c>
      <c r="N39" s="39">
        <v>44316</v>
      </c>
      <c r="O39" s="38" t="s">
        <v>68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5.35" customHeight="1">
      <c r="A40" s="37">
        <v>24</v>
      </c>
      <c r="B40" s="41" t="s">
        <v>36</v>
      </c>
      <c r="C40" s="60" t="s">
        <v>382</v>
      </c>
      <c r="D40" s="43">
        <v>100</v>
      </c>
      <c r="E40" s="41" t="s">
        <v>36</v>
      </c>
      <c r="F40" s="41" t="s">
        <v>36</v>
      </c>
      <c r="G40" s="43">
        <v>50</v>
      </c>
      <c r="H40" s="31">
        <v>6</v>
      </c>
      <c r="I40" s="41">
        <f>G40/H40</f>
        <v>8.3333333333333339</v>
      </c>
      <c r="J40" s="41">
        <v>3</v>
      </c>
      <c r="K40" s="41" t="s">
        <v>36</v>
      </c>
      <c r="L40" s="43">
        <v>246368</v>
      </c>
      <c r="M40" s="43">
        <v>51202</v>
      </c>
      <c r="N40" s="39">
        <v>43840</v>
      </c>
      <c r="O40" s="38" t="s">
        <v>41</v>
      </c>
      <c r="P40" s="35"/>
      <c r="R40" s="40"/>
      <c r="T40" s="35"/>
      <c r="U40" s="34"/>
      <c r="V40" s="34"/>
      <c r="W40" s="34"/>
      <c r="X40" s="34"/>
      <c r="Y40" s="35"/>
      <c r="Z40" s="34"/>
    </row>
    <row r="41" spans="1:26" ht="25.35" customHeight="1">
      <c r="A41" s="37">
        <v>25</v>
      </c>
      <c r="B41" s="44" t="s">
        <v>36</v>
      </c>
      <c r="C41" s="29" t="s">
        <v>385</v>
      </c>
      <c r="D41" s="43">
        <v>64</v>
      </c>
      <c r="E41" s="41" t="s">
        <v>36</v>
      </c>
      <c r="F41" s="41" t="s">
        <v>36</v>
      </c>
      <c r="G41" s="43">
        <v>32</v>
      </c>
      <c r="H41" s="41">
        <v>3</v>
      </c>
      <c r="I41" s="41">
        <f>G41/H41</f>
        <v>10.666666666666666</v>
      </c>
      <c r="J41" s="41">
        <v>3</v>
      </c>
      <c r="K41" s="41" t="s">
        <v>36</v>
      </c>
      <c r="L41" s="43">
        <v>817206</v>
      </c>
      <c r="M41" s="43">
        <v>154694</v>
      </c>
      <c r="N41" s="39">
        <v>43665</v>
      </c>
      <c r="O41" s="38" t="s">
        <v>41</v>
      </c>
      <c r="P41" s="35"/>
      <c r="Q41" s="56"/>
      <c r="R41" s="56"/>
      <c r="T41" s="56"/>
      <c r="U41" s="56"/>
      <c r="V41" s="57"/>
      <c r="W41" s="57"/>
      <c r="X41" s="34"/>
      <c r="Y41" s="58"/>
      <c r="Z41" s="58"/>
    </row>
    <row r="42" spans="1:26" ht="25.35" customHeight="1">
      <c r="A42" s="37">
        <v>26</v>
      </c>
      <c r="B42" s="64">
        <v>22</v>
      </c>
      <c r="C42" s="53" t="s">
        <v>110</v>
      </c>
      <c r="D42" s="43">
        <v>44.5</v>
      </c>
      <c r="E42" s="41">
        <v>46</v>
      </c>
      <c r="F42" s="47">
        <f>(D42-E42)/E42</f>
        <v>-3.2608695652173912E-2</v>
      </c>
      <c r="G42" s="43">
        <v>15</v>
      </c>
      <c r="H42" s="41">
        <v>1</v>
      </c>
      <c r="I42" s="41">
        <f>G42/H42</f>
        <v>15</v>
      </c>
      <c r="J42" s="41">
        <v>1</v>
      </c>
      <c r="K42" s="41">
        <v>14</v>
      </c>
      <c r="L42" s="43">
        <v>23731</v>
      </c>
      <c r="M42" s="43">
        <v>4179</v>
      </c>
      <c r="N42" s="39">
        <v>44323</v>
      </c>
      <c r="O42" s="38" t="s">
        <v>41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5.35" customHeight="1">
      <c r="A43" s="37">
        <v>27</v>
      </c>
      <c r="B43" s="41" t="s">
        <v>36</v>
      </c>
      <c r="C43" s="42" t="s">
        <v>383</v>
      </c>
      <c r="D43" s="43">
        <v>42</v>
      </c>
      <c r="E43" s="41" t="s">
        <v>36</v>
      </c>
      <c r="F43" s="41" t="s">
        <v>36</v>
      </c>
      <c r="G43" s="43">
        <v>21</v>
      </c>
      <c r="H43" s="31">
        <v>2</v>
      </c>
      <c r="I43" s="41">
        <f>G43/H43</f>
        <v>10.5</v>
      </c>
      <c r="J43" s="41">
        <v>1</v>
      </c>
      <c r="K43" s="41" t="s">
        <v>36</v>
      </c>
      <c r="L43" s="43">
        <v>89836</v>
      </c>
      <c r="M43" s="43">
        <v>20960</v>
      </c>
      <c r="N43" s="39">
        <v>43875</v>
      </c>
      <c r="O43" s="38" t="s">
        <v>68</v>
      </c>
      <c r="P43" s="35"/>
      <c r="Q43" s="56"/>
      <c r="R43" s="56"/>
      <c r="S43" s="56"/>
      <c r="T43" s="56"/>
      <c r="U43" s="56"/>
      <c r="V43" s="57"/>
      <c r="W43" s="57"/>
      <c r="X43" s="34"/>
      <c r="Y43" s="58"/>
      <c r="Z43" s="58"/>
    </row>
    <row r="44" spans="1:26" ht="25.35" customHeight="1">
      <c r="A44" s="14"/>
      <c r="B44" s="14"/>
      <c r="C44" s="28" t="s">
        <v>205</v>
      </c>
      <c r="D44" s="36">
        <f ca="1">SUM(D35:D43)</f>
        <v>721352.06</v>
      </c>
      <c r="E44" s="36">
        <f t="shared" ref="E44:G44" ca="1" si="3">SUM(E35:E43)</f>
        <v>391937.28000000009</v>
      </c>
      <c r="F44" s="55">
        <f t="shared" ref="F44" ca="1" si="4">(D44-E44)/E44</f>
        <v>0.84047830305910143</v>
      </c>
      <c r="G44" s="36">
        <f t="shared" ca="1" si="3"/>
        <v>121724</v>
      </c>
      <c r="H44" s="36"/>
      <c r="I44" s="16"/>
      <c r="J44" s="15"/>
      <c r="K44" s="17"/>
      <c r="L44" s="18"/>
      <c r="M44" s="22"/>
      <c r="N44" s="19"/>
      <c r="O44" s="48"/>
    </row>
    <row r="45" spans="1:26" ht="23.1" customHeight="1"/>
    <row r="46" spans="1:26" ht="17.25" customHeight="1"/>
    <row r="47" spans="1:26" ht="16.5" customHeight="1"/>
    <row r="60" spans="16:18">
      <c r="R60" s="35"/>
    </row>
    <row r="63" spans="16:18">
      <c r="P63" s="35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9B55-59DB-427D-AE5F-B119521199D9}">
  <dimension ref="A1:Z67"/>
  <sheetViews>
    <sheetView topLeftCell="A2" zoomScale="60" zoomScaleNormal="60" workbookViewId="0">
      <selection activeCell="C27" sqref="C27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414</v>
      </c>
      <c r="F1" s="2"/>
      <c r="G1" s="2"/>
      <c r="H1" s="2"/>
      <c r="I1" s="2"/>
    </row>
    <row r="2" spans="1:26" ht="19.5" customHeight="1">
      <c r="E2" s="2" t="s">
        <v>415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410</v>
      </c>
      <c r="E6" s="4" t="s">
        <v>416</v>
      </c>
      <c r="F6" s="129"/>
      <c r="G6" s="4" t="s">
        <v>410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 ht="21.6">
      <c r="A10" s="132"/>
      <c r="B10" s="132"/>
      <c r="C10" s="129"/>
      <c r="D10" s="79" t="s">
        <v>411</v>
      </c>
      <c r="E10" s="79" t="s">
        <v>417</v>
      </c>
      <c r="F10" s="129"/>
      <c r="G10" s="79" t="s">
        <v>411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63" t="s">
        <v>34</v>
      </c>
      <c r="C13" s="29" t="s">
        <v>313</v>
      </c>
      <c r="D13" s="43">
        <v>33882.58</v>
      </c>
      <c r="E13" s="41" t="s">
        <v>36</v>
      </c>
      <c r="F13" s="41" t="s">
        <v>36</v>
      </c>
      <c r="G13" s="43">
        <v>5099</v>
      </c>
      <c r="H13" s="41">
        <v>235</v>
      </c>
      <c r="I13" s="41">
        <f t="shared" ref="I13:I22" si="0">G13/H13</f>
        <v>21.697872340425533</v>
      </c>
      <c r="J13" s="41">
        <v>18</v>
      </c>
      <c r="K13" s="41">
        <v>1</v>
      </c>
      <c r="L13" s="43">
        <v>40909.68</v>
      </c>
      <c r="M13" s="43">
        <v>6137</v>
      </c>
      <c r="N13" s="39">
        <v>44407</v>
      </c>
      <c r="O13" s="38" t="s">
        <v>314</v>
      </c>
      <c r="P13" s="35"/>
      <c r="Q13" s="56"/>
      <c r="R13" s="56"/>
      <c r="S13" s="56"/>
      <c r="T13" s="56"/>
      <c r="U13" s="57"/>
      <c r="V13" s="57"/>
      <c r="W13" s="58"/>
      <c r="X13" s="57"/>
      <c r="Y13" s="34"/>
      <c r="Z13" s="58"/>
    </row>
    <row r="14" spans="1:26" ht="25.35" customHeight="1">
      <c r="A14" s="37">
        <v>2</v>
      </c>
      <c r="B14" s="63">
        <v>1</v>
      </c>
      <c r="C14" s="29" t="s">
        <v>307</v>
      </c>
      <c r="D14" s="43">
        <v>21645.94</v>
      </c>
      <c r="E14" s="41">
        <v>26858.26</v>
      </c>
      <c r="F14" s="47">
        <f>(D14-E14)/E14</f>
        <v>-0.19406767229150362</v>
      </c>
      <c r="G14" s="43">
        <v>4530</v>
      </c>
      <c r="H14" s="41">
        <v>151</v>
      </c>
      <c r="I14" s="41">
        <f t="shared" si="0"/>
        <v>30</v>
      </c>
      <c r="J14" s="41">
        <v>18</v>
      </c>
      <c r="K14" s="41">
        <v>2</v>
      </c>
      <c r="L14" s="43">
        <v>77474</v>
      </c>
      <c r="M14" s="43">
        <v>16441</v>
      </c>
      <c r="N14" s="39">
        <v>44400</v>
      </c>
      <c r="O14" s="48" t="s">
        <v>41</v>
      </c>
      <c r="P14" s="35"/>
      <c r="Q14" s="56"/>
      <c r="R14" s="56"/>
      <c r="S14" s="56"/>
      <c r="T14" s="56"/>
      <c r="U14" s="57"/>
      <c r="V14" s="57"/>
      <c r="W14" s="58"/>
      <c r="X14" s="57"/>
      <c r="Y14" s="34"/>
      <c r="Z14" s="58"/>
    </row>
    <row r="15" spans="1:26" ht="25.35" customHeight="1">
      <c r="A15" s="37">
        <v>3</v>
      </c>
      <c r="B15" s="63" t="s">
        <v>34</v>
      </c>
      <c r="C15" s="29" t="s">
        <v>373</v>
      </c>
      <c r="D15" s="43">
        <v>10236.58</v>
      </c>
      <c r="E15" s="41" t="s">
        <v>36</v>
      </c>
      <c r="F15" s="41" t="s">
        <v>36</v>
      </c>
      <c r="G15" s="43">
        <v>1724</v>
      </c>
      <c r="H15" s="41">
        <v>112</v>
      </c>
      <c r="I15" s="41">
        <f t="shared" si="0"/>
        <v>15.392857142857142</v>
      </c>
      <c r="J15" s="41">
        <v>15</v>
      </c>
      <c r="K15" s="41">
        <v>1</v>
      </c>
      <c r="L15" s="43">
        <v>10623</v>
      </c>
      <c r="M15" s="43">
        <v>1793</v>
      </c>
      <c r="N15" s="39">
        <v>44407</v>
      </c>
      <c r="O15" s="38" t="s">
        <v>41</v>
      </c>
      <c r="P15" s="35"/>
      <c r="Q15" s="56"/>
      <c r="R15" s="56"/>
      <c r="S15" s="56"/>
      <c r="T15" s="56"/>
      <c r="U15" s="57"/>
      <c r="V15" s="57"/>
      <c r="W15" s="58"/>
      <c r="X15" s="57"/>
      <c r="Y15" s="34"/>
      <c r="Z15" s="58"/>
    </row>
    <row r="16" spans="1:26" ht="25.35" customHeight="1">
      <c r="A16" s="37">
        <v>4</v>
      </c>
      <c r="B16" s="63">
        <v>2</v>
      </c>
      <c r="C16" s="29" t="s">
        <v>348</v>
      </c>
      <c r="D16" s="43">
        <v>9345.0400000000009</v>
      </c>
      <c r="E16" s="41">
        <v>14107.83</v>
      </c>
      <c r="F16" s="47">
        <f t="shared" ref="F16:F21" si="1">(D16-E16)/E16</f>
        <v>-0.33759904960578624</v>
      </c>
      <c r="G16" s="43">
        <v>1860</v>
      </c>
      <c r="H16" s="41">
        <v>90</v>
      </c>
      <c r="I16" s="41">
        <f t="shared" si="0"/>
        <v>20.666666666666668</v>
      </c>
      <c r="J16" s="41">
        <v>14</v>
      </c>
      <c r="K16" s="41">
        <v>3</v>
      </c>
      <c r="L16" s="43">
        <v>103143.63</v>
      </c>
      <c r="M16" s="43">
        <v>20941</v>
      </c>
      <c r="N16" s="39">
        <v>44393</v>
      </c>
      <c r="O16" s="38" t="s">
        <v>45</v>
      </c>
      <c r="P16" s="35"/>
      <c r="Q16" s="56"/>
      <c r="R16" s="56"/>
      <c r="S16" s="56"/>
      <c r="T16" s="56"/>
      <c r="U16" s="57"/>
      <c r="V16" s="57"/>
      <c r="W16" s="58"/>
      <c r="X16" s="57"/>
      <c r="Y16" s="34"/>
      <c r="Z16" s="58"/>
    </row>
    <row r="17" spans="1:26" ht="25.35" customHeight="1">
      <c r="A17" s="37">
        <v>5</v>
      </c>
      <c r="B17" s="63">
        <v>3</v>
      </c>
      <c r="C17" s="29" t="s">
        <v>332</v>
      </c>
      <c r="D17" s="43">
        <v>6667.37</v>
      </c>
      <c r="E17" s="41">
        <v>7970.01</v>
      </c>
      <c r="F17" s="47">
        <f t="shared" si="1"/>
        <v>-0.16344270584353096</v>
      </c>
      <c r="G17" s="43">
        <v>1023</v>
      </c>
      <c r="H17" s="41">
        <v>44</v>
      </c>
      <c r="I17" s="41">
        <f t="shared" si="0"/>
        <v>23.25</v>
      </c>
      <c r="J17" s="41">
        <v>8</v>
      </c>
      <c r="K17" s="41">
        <v>3</v>
      </c>
      <c r="L17" s="43">
        <v>51690.03</v>
      </c>
      <c r="M17" s="43">
        <v>8331</v>
      </c>
      <c r="N17" s="39">
        <v>44393</v>
      </c>
      <c r="O17" s="38" t="s">
        <v>39</v>
      </c>
      <c r="P17" s="35"/>
      <c r="Q17" s="56"/>
      <c r="R17" s="56"/>
      <c r="S17" s="56"/>
      <c r="T17" s="56"/>
      <c r="U17" s="57"/>
      <c r="V17" s="57"/>
      <c r="W17" s="58"/>
      <c r="X17" s="57"/>
      <c r="Y17" s="34"/>
      <c r="Z17" s="58"/>
    </row>
    <row r="18" spans="1:26" ht="25.35" customHeight="1">
      <c r="A18" s="37">
        <v>6</v>
      </c>
      <c r="B18" s="63">
        <v>5</v>
      </c>
      <c r="C18" s="29" t="s">
        <v>394</v>
      </c>
      <c r="D18" s="43">
        <v>5976.18</v>
      </c>
      <c r="E18" s="41">
        <v>6486.75</v>
      </c>
      <c r="F18" s="47">
        <f t="shared" si="1"/>
        <v>-7.8709677419354793E-2</v>
      </c>
      <c r="G18" s="43">
        <v>906</v>
      </c>
      <c r="H18" s="41">
        <v>47</v>
      </c>
      <c r="I18" s="41">
        <f t="shared" si="0"/>
        <v>19.276595744680851</v>
      </c>
      <c r="J18" s="41">
        <v>8</v>
      </c>
      <c r="K18" s="41">
        <v>6</v>
      </c>
      <c r="L18" s="43">
        <v>198110</v>
      </c>
      <c r="M18" s="43">
        <v>31301</v>
      </c>
      <c r="N18" s="39">
        <v>44372</v>
      </c>
      <c r="O18" s="38" t="s">
        <v>43</v>
      </c>
      <c r="P18" s="35"/>
      <c r="Q18" s="56"/>
      <c r="R18" s="56"/>
      <c r="S18" s="56"/>
      <c r="T18" s="56"/>
      <c r="U18" s="57"/>
      <c r="V18" s="57"/>
      <c r="W18" s="58"/>
      <c r="X18" s="57"/>
      <c r="Y18" s="34"/>
      <c r="Z18" s="58"/>
    </row>
    <row r="19" spans="1:26" ht="25.35" customHeight="1">
      <c r="A19" s="37">
        <v>7</v>
      </c>
      <c r="B19" s="63">
        <v>4</v>
      </c>
      <c r="C19" s="29" t="s">
        <v>393</v>
      </c>
      <c r="D19" s="43">
        <v>4454.1499999999996</v>
      </c>
      <c r="E19" s="41">
        <v>7193.82</v>
      </c>
      <c r="F19" s="47">
        <f t="shared" si="1"/>
        <v>-0.38083660697654376</v>
      </c>
      <c r="G19" s="43">
        <v>684</v>
      </c>
      <c r="H19" s="41">
        <v>46</v>
      </c>
      <c r="I19" s="41">
        <f t="shared" si="0"/>
        <v>14.869565217391305</v>
      </c>
      <c r="J19" s="41">
        <v>10</v>
      </c>
      <c r="K19" s="41">
        <v>2</v>
      </c>
      <c r="L19" s="43">
        <v>18907</v>
      </c>
      <c r="M19" s="43">
        <v>3140</v>
      </c>
      <c r="N19" s="39">
        <v>44400</v>
      </c>
      <c r="O19" s="38" t="s">
        <v>43</v>
      </c>
      <c r="P19" s="35"/>
      <c r="Q19" s="56"/>
      <c r="R19" s="56"/>
      <c r="S19" s="56"/>
      <c r="T19" s="56"/>
      <c r="U19" s="57"/>
      <c r="V19" s="57"/>
      <c r="W19" s="58"/>
      <c r="X19" s="57"/>
      <c r="Y19" s="34"/>
      <c r="Z19" s="58"/>
    </row>
    <row r="20" spans="1:26" ht="25.35" customHeight="1">
      <c r="A20" s="37">
        <v>8</v>
      </c>
      <c r="B20" s="63">
        <v>6</v>
      </c>
      <c r="C20" s="29" t="s">
        <v>392</v>
      </c>
      <c r="D20" s="43">
        <v>2326.7199999999998</v>
      </c>
      <c r="E20" s="41">
        <v>3679.7</v>
      </c>
      <c r="F20" s="47">
        <f t="shared" si="1"/>
        <v>-0.36768758322689354</v>
      </c>
      <c r="G20" s="43">
        <v>371</v>
      </c>
      <c r="H20" s="41">
        <v>24</v>
      </c>
      <c r="I20" s="41">
        <f t="shared" si="0"/>
        <v>15.458333333333334</v>
      </c>
      <c r="J20" s="41">
        <v>6</v>
      </c>
      <c r="K20" s="41">
        <v>4</v>
      </c>
      <c r="L20" s="43">
        <v>82561</v>
      </c>
      <c r="M20" s="43">
        <v>12863</v>
      </c>
      <c r="N20" s="39">
        <v>44386</v>
      </c>
      <c r="O20" s="38" t="s">
        <v>41</v>
      </c>
      <c r="P20" s="35"/>
      <c r="Q20" s="56"/>
      <c r="R20" s="56"/>
      <c r="S20" s="56"/>
      <c r="T20" s="56"/>
      <c r="U20" s="57"/>
      <c r="V20" s="57"/>
      <c r="W20" s="58"/>
      <c r="X20" s="57"/>
      <c r="Y20" s="34"/>
      <c r="Z20" s="58"/>
    </row>
    <row r="21" spans="1:26" ht="25.35" customHeight="1">
      <c r="A21" s="37">
        <v>9</v>
      </c>
      <c r="B21" s="63">
        <v>8</v>
      </c>
      <c r="C21" s="29" t="s">
        <v>365</v>
      </c>
      <c r="D21" s="43">
        <v>856.38</v>
      </c>
      <c r="E21" s="41">
        <v>1268.08</v>
      </c>
      <c r="F21" s="47">
        <f t="shared" si="1"/>
        <v>-0.3246640590499022</v>
      </c>
      <c r="G21" s="43">
        <v>175</v>
      </c>
      <c r="H21" s="41">
        <v>18</v>
      </c>
      <c r="I21" s="41">
        <f t="shared" si="0"/>
        <v>9.7222222222222214</v>
      </c>
      <c r="J21" s="41">
        <v>6</v>
      </c>
      <c r="K21" s="41">
        <v>5</v>
      </c>
      <c r="L21" s="43">
        <v>42285</v>
      </c>
      <c r="M21" s="43">
        <v>9284</v>
      </c>
      <c r="N21" s="39">
        <v>44379</v>
      </c>
      <c r="O21" s="38" t="s">
        <v>43</v>
      </c>
      <c r="P21" s="35"/>
      <c r="Q21" s="56"/>
      <c r="R21" s="56"/>
      <c r="S21" s="56"/>
      <c r="T21" s="56"/>
      <c r="U21" s="57"/>
      <c r="V21" s="57"/>
      <c r="W21" s="58"/>
      <c r="X21" s="57"/>
      <c r="Y21" s="34"/>
      <c r="Z21" s="58"/>
    </row>
    <row r="22" spans="1:26" ht="25.35" customHeight="1">
      <c r="A22" s="37">
        <v>10</v>
      </c>
      <c r="B22" s="63" t="s">
        <v>34</v>
      </c>
      <c r="C22" s="29" t="s">
        <v>418</v>
      </c>
      <c r="D22" s="43">
        <v>741.73</v>
      </c>
      <c r="E22" s="41" t="s">
        <v>36</v>
      </c>
      <c r="F22" s="41" t="s">
        <v>36</v>
      </c>
      <c r="G22" s="43">
        <v>129</v>
      </c>
      <c r="H22" s="41">
        <v>48</v>
      </c>
      <c r="I22" s="41">
        <f t="shared" si="0"/>
        <v>2.6875</v>
      </c>
      <c r="J22" s="41">
        <v>9</v>
      </c>
      <c r="K22" s="41">
        <v>1</v>
      </c>
      <c r="L22" s="43">
        <v>741.73</v>
      </c>
      <c r="M22" s="43">
        <v>129</v>
      </c>
      <c r="N22" s="39">
        <v>44407</v>
      </c>
      <c r="O22" s="38" t="s">
        <v>68</v>
      </c>
      <c r="P22" s="35"/>
      <c r="Q22" s="56"/>
      <c r="R22" s="56"/>
      <c r="S22" s="56"/>
      <c r="T22" s="56"/>
      <c r="U22" s="57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96132.67</v>
      </c>
      <c r="E23" s="36">
        <f t="shared" ref="E23:G23" si="2">SUM(E13:E22)</f>
        <v>67564.45</v>
      </c>
      <c r="F23" s="55">
        <f t="shared" ref="F23" si="3">(D23-E23)/E23</f>
        <v>0.42282916533768872</v>
      </c>
      <c r="G23" s="36">
        <f t="shared" si="2"/>
        <v>16501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10</v>
      </c>
      <c r="C25" s="29" t="s">
        <v>396</v>
      </c>
      <c r="D25" s="43">
        <v>600</v>
      </c>
      <c r="E25" s="41">
        <v>1122</v>
      </c>
      <c r="F25" s="47">
        <f t="shared" ref="F25:F30" si="4">(D25-E25)/E25</f>
        <v>-0.46524064171122997</v>
      </c>
      <c r="G25" s="43">
        <v>101</v>
      </c>
      <c r="H25" s="41">
        <v>7</v>
      </c>
      <c r="I25" s="41">
        <f t="shared" ref="I25:I31" si="5">G25/H25</f>
        <v>14.428571428571429</v>
      </c>
      <c r="J25" s="41">
        <v>5</v>
      </c>
      <c r="K25" s="41">
        <v>5</v>
      </c>
      <c r="L25" s="43">
        <v>8569.58</v>
      </c>
      <c r="M25" s="43">
        <v>1619</v>
      </c>
      <c r="N25" s="39">
        <v>44379</v>
      </c>
      <c r="O25" s="38" t="s">
        <v>59</v>
      </c>
      <c r="P25" s="35"/>
      <c r="Q25" s="56"/>
      <c r="R25" s="56"/>
      <c r="S25" s="56"/>
      <c r="T25" s="56"/>
      <c r="U25" s="57"/>
      <c r="V25" s="57"/>
      <c r="W25" s="58"/>
      <c r="X25" s="57"/>
      <c r="Y25" s="34"/>
      <c r="Z25" s="58"/>
    </row>
    <row r="26" spans="1:26" ht="25.35" customHeight="1">
      <c r="A26" s="37">
        <v>12</v>
      </c>
      <c r="B26" s="63">
        <v>14</v>
      </c>
      <c r="C26" s="29" t="s">
        <v>390</v>
      </c>
      <c r="D26" s="43">
        <v>591.6</v>
      </c>
      <c r="E26" s="41">
        <v>596.20000000000005</v>
      </c>
      <c r="F26" s="47">
        <f t="shared" si="4"/>
        <v>-7.7155317007715904E-3</v>
      </c>
      <c r="G26" s="43">
        <v>83</v>
      </c>
      <c r="H26" s="41">
        <v>3</v>
      </c>
      <c r="I26" s="41">
        <f t="shared" si="5"/>
        <v>27.666666666666668</v>
      </c>
      <c r="J26" s="41">
        <v>1</v>
      </c>
      <c r="K26" s="41">
        <v>7</v>
      </c>
      <c r="L26" s="43">
        <v>107531.5</v>
      </c>
      <c r="M26" s="43">
        <v>17200</v>
      </c>
      <c r="N26" s="39">
        <v>44351</v>
      </c>
      <c r="O26" s="38" t="s">
        <v>45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63">
        <v>11</v>
      </c>
      <c r="C27" s="69" t="s">
        <v>243</v>
      </c>
      <c r="D27" s="43">
        <v>541.45000000000005</v>
      </c>
      <c r="E27" s="41">
        <v>1038.58</v>
      </c>
      <c r="F27" s="47">
        <f t="shared" si="4"/>
        <v>-0.47866317471932823</v>
      </c>
      <c r="G27" s="43">
        <v>122</v>
      </c>
      <c r="H27" s="41">
        <v>18</v>
      </c>
      <c r="I27" s="41">
        <f t="shared" si="5"/>
        <v>6.7777777777777777</v>
      </c>
      <c r="J27" s="41">
        <v>5</v>
      </c>
      <c r="K27" s="41">
        <v>6</v>
      </c>
      <c r="L27" s="43">
        <v>45062.96</v>
      </c>
      <c r="M27" s="43">
        <v>10106</v>
      </c>
      <c r="N27" s="39">
        <v>44372</v>
      </c>
      <c r="O27" s="38" t="s">
        <v>68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63">
        <v>9</v>
      </c>
      <c r="C28" s="29" t="s">
        <v>391</v>
      </c>
      <c r="D28" s="43">
        <v>500.08</v>
      </c>
      <c r="E28" s="41">
        <v>1133.5999999999999</v>
      </c>
      <c r="F28" s="47">
        <f t="shared" si="4"/>
        <v>-0.5588567395906846</v>
      </c>
      <c r="G28" s="43">
        <v>104</v>
      </c>
      <c r="H28" s="41">
        <v>11</v>
      </c>
      <c r="I28" s="41">
        <f t="shared" si="5"/>
        <v>9.454545454545455</v>
      </c>
      <c r="J28" s="41">
        <v>3</v>
      </c>
      <c r="K28" s="41">
        <v>9</v>
      </c>
      <c r="L28" s="43">
        <v>80805</v>
      </c>
      <c r="M28" s="43">
        <v>17963</v>
      </c>
      <c r="N28" s="39">
        <v>44351</v>
      </c>
      <c r="O28" s="38" t="s">
        <v>43</v>
      </c>
      <c r="P28" s="35"/>
      <c r="Q28" s="56"/>
      <c r="R28" s="56"/>
      <c r="S28" s="56"/>
      <c r="T28" s="56"/>
      <c r="U28" s="56"/>
      <c r="V28" s="57"/>
      <c r="W28" s="58"/>
      <c r="X28" s="57"/>
      <c r="Y28" s="34"/>
      <c r="Z28" s="58"/>
    </row>
    <row r="29" spans="1:26" ht="25.35" customHeight="1">
      <c r="A29" s="37">
        <v>15</v>
      </c>
      <c r="B29" s="63">
        <v>7</v>
      </c>
      <c r="C29" s="29" t="s">
        <v>419</v>
      </c>
      <c r="D29" s="43">
        <v>497.23</v>
      </c>
      <c r="E29" s="41">
        <v>2637.2</v>
      </c>
      <c r="F29" s="47">
        <f t="shared" si="4"/>
        <v>-0.81145533141210369</v>
      </c>
      <c r="G29" s="43">
        <v>79</v>
      </c>
      <c r="H29" s="41">
        <v>16</v>
      </c>
      <c r="I29" s="41">
        <f t="shared" si="5"/>
        <v>4.9375</v>
      </c>
      <c r="J29" s="41">
        <v>7</v>
      </c>
      <c r="K29" s="41">
        <v>2</v>
      </c>
      <c r="L29" s="43">
        <v>5117</v>
      </c>
      <c r="M29" s="43">
        <v>839</v>
      </c>
      <c r="N29" s="39">
        <v>44400</v>
      </c>
      <c r="O29" s="38" t="s">
        <v>37</v>
      </c>
      <c r="P29" s="35"/>
      <c r="R29" s="40"/>
      <c r="T29" s="35"/>
      <c r="U29" s="34"/>
      <c r="V29" s="34"/>
      <c r="W29" s="34"/>
      <c r="X29" s="35"/>
      <c r="Y29" s="34"/>
      <c r="Z29" s="34"/>
    </row>
    <row r="30" spans="1:26" ht="25.35" customHeight="1">
      <c r="A30" s="37">
        <v>16</v>
      </c>
      <c r="B30" s="63">
        <v>13</v>
      </c>
      <c r="C30" s="29" t="s">
        <v>412</v>
      </c>
      <c r="D30" s="43">
        <v>484.4</v>
      </c>
      <c r="E30" s="41">
        <v>682.48</v>
      </c>
      <c r="F30" s="47">
        <f t="shared" si="4"/>
        <v>-0.29023561129996489</v>
      </c>
      <c r="G30" s="43">
        <v>87</v>
      </c>
      <c r="H30" s="41">
        <v>9</v>
      </c>
      <c r="I30" s="41">
        <f t="shared" si="5"/>
        <v>9.6666666666666661</v>
      </c>
      <c r="J30" s="41">
        <v>7</v>
      </c>
      <c r="K30" s="41">
        <v>3</v>
      </c>
      <c r="L30" s="43">
        <v>4857.76</v>
      </c>
      <c r="M30" s="43">
        <v>882</v>
      </c>
      <c r="N30" s="39">
        <v>44393</v>
      </c>
      <c r="O30" s="38" t="s">
        <v>91</v>
      </c>
      <c r="P30" s="35"/>
      <c r="R30" s="40"/>
      <c r="T30" s="35"/>
      <c r="U30" s="34"/>
      <c r="V30" s="34"/>
      <c r="W30" s="34"/>
      <c r="X30" s="35"/>
      <c r="Y30" s="34"/>
      <c r="Z30" s="34"/>
    </row>
    <row r="31" spans="1:26" ht="25.35" customHeight="1">
      <c r="A31" s="37">
        <v>17</v>
      </c>
      <c r="B31" s="41" t="s">
        <v>36</v>
      </c>
      <c r="C31" s="49" t="s">
        <v>413</v>
      </c>
      <c r="D31" s="43">
        <v>401.6</v>
      </c>
      <c r="E31" s="41" t="s">
        <v>36</v>
      </c>
      <c r="F31" s="41" t="s">
        <v>36</v>
      </c>
      <c r="G31" s="43">
        <v>63</v>
      </c>
      <c r="H31" s="41">
        <v>8</v>
      </c>
      <c r="I31" s="41">
        <f t="shared" si="5"/>
        <v>7.875</v>
      </c>
      <c r="J31" s="41">
        <v>4</v>
      </c>
      <c r="K31" s="41">
        <v>2</v>
      </c>
      <c r="L31" s="43">
        <v>2305.56</v>
      </c>
      <c r="M31" s="43">
        <v>380</v>
      </c>
      <c r="N31" s="39">
        <v>44400</v>
      </c>
      <c r="O31" s="38" t="s">
        <v>91</v>
      </c>
      <c r="P31" s="35"/>
      <c r="R31" s="40"/>
      <c r="T31" s="35"/>
      <c r="U31" s="34"/>
      <c r="V31" s="34"/>
      <c r="W31" s="35"/>
      <c r="X31" s="34"/>
      <c r="Y31" s="34"/>
      <c r="Z31" s="34"/>
    </row>
    <row r="32" spans="1:26" ht="25.35" customHeight="1">
      <c r="A32" s="37">
        <v>18</v>
      </c>
      <c r="B32" s="63">
        <v>16</v>
      </c>
      <c r="C32" s="60" t="s">
        <v>216</v>
      </c>
      <c r="D32" s="43">
        <v>133</v>
      </c>
      <c r="E32" s="43">
        <v>187</v>
      </c>
      <c r="F32" s="47">
        <f>(D32-E32)/E32</f>
        <v>-0.28877005347593582</v>
      </c>
      <c r="G32" s="43">
        <v>27</v>
      </c>
      <c r="H32" s="41" t="s">
        <v>36</v>
      </c>
      <c r="I32" s="41" t="s">
        <v>36</v>
      </c>
      <c r="J32" s="41">
        <v>1</v>
      </c>
      <c r="K32" s="41">
        <v>10</v>
      </c>
      <c r="L32" s="43">
        <v>5399</v>
      </c>
      <c r="M32" s="43">
        <v>1081</v>
      </c>
      <c r="N32" s="39">
        <v>44330</v>
      </c>
      <c r="O32" s="38" t="s">
        <v>81</v>
      </c>
      <c r="P32" s="35"/>
      <c r="R32" s="40"/>
      <c r="T32" s="35"/>
      <c r="U32" s="34"/>
      <c r="V32" s="34"/>
      <c r="W32" s="35"/>
      <c r="X32" s="34"/>
      <c r="Y32" s="34"/>
      <c r="Z32" s="34"/>
    </row>
    <row r="33" spans="1:26" ht="25.35" customHeight="1">
      <c r="A33" s="37">
        <v>19</v>
      </c>
      <c r="B33" s="44" t="s">
        <v>36</v>
      </c>
      <c r="C33" s="42" t="s">
        <v>241</v>
      </c>
      <c r="D33" s="43">
        <v>72</v>
      </c>
      <c r="E33" s="41" t="s">
        <v>36</v>
      </c>
      <c r="F33" s="41" t="s">
        <v>36</v>
      </c>
      <c r="G33" s="43">
        <v>36</v>
      </c>
      <c r="H33" s="41">
        <v>2</v>
      </c>
      <c r="I33" s="41">
        <f>G33/H33</f>
        <v>18</v>
      </c>
      <c r="J33" s="41">
        <v>2</v>
      </c>
      <c r="K33" s="41" t="s">
        <v>36</v>
      </c>
      <c r="L33" s="43">
        <v>67092.87</v>
      </c>
      <c r="M33" s="43">
        <v>14645</v>
      </c>
      <c r="N33" s="39">
        <v>44113</v>
      </c>
      <c r="O33" s="38" t="s">
        <v>48</v>
      </c>
      <c r="P33" s="35"/>
      <c r="Q33" s="56"/>
      <c r="R33" s="56"/>
      <c r="S33" s="56"/>
      <c r="T33" s="56"/>
      <c r="U33" s="56"/>
      <c r="V33" s="57"/>
      <c r="W33" s="58"/>
      <c r="X33" s="57"/>
      <c r="Y33" s="58"/>
      <c r="Z33" s="34"/>
    </row>
    <row r="34" spans="1:26" ht="25.35" customHeight="1">
      <c r="A34" s="37">
        <v>20</v>
      </c>
      <c r="B34" s="44" t="s">
        <v>36</v>
      </c>
      <c r="C34" s="60" t="s">
        <v>420</v>
      </c>
      <c r="D34" s="43">
        <v>48</v>
      </c>
      <c r="E34" s="41" t="s">
        <v>36</v>
      </c>
      <c r="F34" s="41" t="s">
        <v>36</v>
      </c>
      <c r="G34" s="43">
        <v>24</v>
      </c>
      <c r="H34" s="31">
        <v>2</v>
      </c>
      <c r="I34" s="41">
        <f>G34/H34</f>
        <v>12</v>
      </c>
      <c r="J34" s="41">
        <v>2</v>
      </c>
      <c r="K34" s="41" t="s">
        <v>36</v>
      </c>
      <c r="L34" s="43">
        <v>24088</v>
      </c>
      <c r="M34" s="43">
        <v>5716</v>
      </c>
      <c r="N34" s="39">
        <v>44015</v>
      </c>
      <c r="O34" s="38" t="s">
        <v>68</v>
      </c>
      <c r="P34" s="35"/>
      <c r="Q34" s="56"/>
      <c r="R34" s="56"/>
      <c r="S34" s="56"/>
      <c r="T34" s="56"/>
      <c r="U34" s="56"/>
      <c r="V34" s="57"/>
      <c r="W34" s="58"/>
      <c r="X34" s="57"/>
      <c r="Y34" s="34"/>
      <c r="Z34" s="58"/>
    </row>
    <row r="35" spans="1:26" ht="25.35" customHeight="1">
      <c r="A35" s="14"/>
      <c r="B35" s="14"/>
      <c r="C35" s="28" t="s">
        <v>69</v>
      </c>
      <c r="D35" s="36">
        <f>SUM(D23:D34)</f>
        <v>100002.03</v>
      </c>
      <c r="E35" s="36">
        <f t="shared" ref="E35:G35" si="6">SUM(E23:E34)</f>
        <v>74961.509999999995</v>
      </c>
      <c r="F35" s="55">
        <f t="shared" ref="F35" si="7">(D35-E35)/E35</f>
        <v>0.33404503191037649</v>
      </c>
      <c r="G35" s="36">
        <f t="shared" si="6"/>
        <v>17227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3">
        <v>24</v>
      </c>
      <c r="C37" s="49" t="s">
        <v>398</v>
      </c>
      <c r="D37" s="43">
        <v>47</v>
      </c>
      <c r="E37" s="41">
        <v>53</v>
      </c>
      <c r="F37" s="47">
        <f>(D37-E37)/E37</f>
        <v>-0.11320754716981132</v>
      </c>
      <c r="G37" s="43">
        <v>16</v>
      </c>
      <c r="H37" s="41">
        <v>2</v>
      </c>
      <c r="I37" s="41">
        <f t="shared" ref="I37:I43" si="8">G37/H37</f>
        <v>8</v>
      </c>
      <c r="J37" s="41">
        <v>1</v>
      </c>
      <c r="K37" s="41">
        <v>7</v>
      </c>
      <c r="L37" s="43">
        <v>11027.52</v>
      </c>
      <c r="M37" s="43">
        <v>2070</v>
      </c>
      <c r="N37" s="39">
        <v>44365</v>
      </c>
      <c r="O37" s="38" t="s">
        <v>68</v>
      </c>
      <c r="P37" s="35"/>
      <c r="Q37" s="56"/>
      <c r="R37" s="56"/>
      <c r="S37" s="56"/>
      <c r="T37" s="56"/>
      <c r="U37" s="56"/>
      <c r="V37" s="56"/>
      <c r="W37" s="56"/>
      <c r="X37" s="57"/>
      <c r="Y37" s="58"/>
      <c r="Z37" s="34"/>
    </row>
    <row r="38" spans="1:26" ht="25.35" customHeight="1">
      <c r="A38" s="37">
        <v>22</v>
      </c>
      <c r="B38" s="63">
        <v>22</v>
      </c>
      <c r="C38" s="52" t="s">
        <v>110</v>
      </c>
      <c r="D38" s="43">
        <v>46</v>
      </c>
      <c r="E38" s="41">
        <v>80</v>
      </c>
      <c r="F38" s="47">
        <f>(D38-E38)/E38</f>
        <v>-0.42499999999999999</v>
      </c>
      <c r="G38" s="43">
        <v>8</v>
      </c>
      <c r="H38" s="41">
        <v>1</v>
      </c>
      <c r="I38" s="41">
        <f t="shared" si="8"/>
        <v>8</v>
      </c>
      <c r="J38" s="41">
        <v>1</v>
      </c>
      <c r="K38" s="41">
        <v>13</v>
      </c>
      <c r="L38" s="43">
        <v>23686</v>
      </c>
      <c r="M38" s="43">
        <v>1464</v>
      </c>
      <c r="N38" s="39">
        <v>44323</v>
      </c>
      <c r="O38" s="38" t="s">
        <v>41</v>
      </c>
      <c r="P38" s="35"/>
      <c r="Q38" s="56"/>
      <c r="R38" s="56"/>
      <c r="T38" s="56"/>
      <c r="U38" s="56"/>
      <c r="V38" s="57"/>
      <c r="W38" s="58"/>
      <c r="X38" s="57"/>
      <c r="Y38" s="34"/>
      <c r="Z38" s="58"/>
    </row>
    <row r="39" spans="1:26" ht="25.35" customHeight="1">
      <c r="A39" s="37">
        <v>23</v>
      </c>
      <c r="B39" s="44" t="s">
        <v>36</v>
      </c>
      <c r="C39" s="42" t="s">
        <v>421</v>
      </c>
      <c r="D39" s="43">
        <v>45.5</v>
      </c>
      <c r="E39" s="41" t="s">
        <v>36</v>
      </c>
      <c r="F39" s="41" t="s">
        <v>36</v>
      </c>
      <c r="G39" s="43">
        <v>27</v>
      </c>
      <c r="H39" s="31">
        <v>3</v>
      </c>
      <c r="I39" s="41">
        <f t="shared" si="8"/>
        <v>9</v>
      </c>
      <c r="J39" s="41">
        <v>2</v>
      </c>
      <c r="K39" s="41" t="s">
        <v>36</v>
      </c>
      <c r="L39" s="43">
        <v>19809.5</v>
      </c>
      <c r="M39" s="43">
        <v>4680</v>
      </c>
      <c r="N39" s="39">
        <v>44057</v>
      </c>
      <c r="O39" s="38" t="s">
        <v>68</v>
      </c>
      <c r="P39" s="35"/>
      <c r="R39" s="40"/>
      <c r="T39" s="35"/>
      <c r="U39" s="34"/>
      <c r="V39" s="34"/>
      <c r="W39" s="34"/>
      <c r="X39" s="34"/>
      <c r="Y39" s="34"/>
      <c r="Z39" s="35"/>
    </row>
    <row r="40" spans="1:26" ht="25.35" customHeight="1">
      <c r="A40" s="37">
        <v>24</v>
      </c>
      <c r="B40" s="64">
        <v>28</v>
      </c>
      <c r="C40" s="51" t="s">
        <v>395</v>
      </c>
      <c r="D40" s="43">
        <v>22.2</v>
      </c>
      <c r="E40" s="41">
        <v>34</v>
      </c>
      <c r="F40" s="47">
        <f>(D40-E40)/E40</f>
        <v>-0.34705882352941181</v>
      </c>
      <c r="G40" s="43">
        <v>4</v>
      </c>
      <c r="H40" s="31">
        <v>1</v>
      </c>
      <c r="I40" s="41">
        <f t="shared" si="8"/>
        <v>4</v>
      </c>
      <c r="J40" s="41">
        <v>1</v>
      </c>
      <c r="K40" s="41">
        <v>14</v>
      </c>
      <c r="L40" s="43">
        <v>45066</v>
      </c>
      <c r="M40" s="43">
        <v>9380</v>
      </c>
      <c r="N40" s="39">
        <v>44316</v>
      </c>
      <c r="O40" s="38" t="s">
        <v>41</v>
      </c>
      <c r="P40" s="35"/>
      <c r="R40" s="40"/>
      <c r="T40" s="35"/>
      <c r="U40" s="34"/>
      <c r="V40" s="34"/>
      <c r="W40" s="34"/>
      <c r="X40" s="35"/>
      <c r="Y40" s="34"/>
      <c r="Z40" s="34"/>
    </row>
    <row r="41" spans="1:26" ht="25.35" customHeight="1">
      <c r="A41" s="37">
        <v>25</v>
      </c>
      <c r="B41" s="41" t="s">
        <v>36</v>
      </c>
      <c r="C41" s="42" t="s">
        <v>404</v>
      </c>
      <c r="D41" s="43">
        <v>10</v>
      </c>
      <c r="E41" s="41" t="s">
        <v>36</v>
      </c>
      <c r="F41" s="41" t="s">
        <v>36</v>
      </c>
      <c r="G41" s="43">
        <v>5</v>
      </c>
      <c r="H41" s="31">
        <v>1</v>
      </c>
      <c r="I41" s="41">
        <f t="shared" si="8"/>
        <v>5</v>
      </c>
      <c r="J41" s="41">
        <v>1</v>
      </c>
      <c r="K41" s="41" t="s">
        <v>36</v>
      </c>
      <c r="L41" s="43">
        <v>24463</v>
      </c>
      <c r="M41" s="43">
        <v>5383</v>
      </c>
      <c r="N41" s="39">
        <v>44099</v>
      </c>
      <c r="O41" s="48" t="s">
        <v>68</v>
      </c>
      <c r="P41" s="35"/>
      <c r="Q41" s="56"/>
      <c r="R41" s="56"/>
      <c r="S41" s="56"/>
      <c r="T41" s="56"/>
      <c r="U41" s="56"/>
      <c r="V41" s="57"/>
      <c r="W41" s="57"/>
      <c r="X41" s="58"/>
      <c r="Y41" s="34"/>
      <c r="Z41" s="58"/>
    </row>
    <row r="42" spans="1:26" ht="25.35" customHeight="1">
      <c r="A42" s="37">
        <v>26</v>
      </c>
      <c r="B42" s="44" t="s">
        <v>36</v>
      </c>
      <c r="C42" s="29" t="s">
        <v>407</v>
      </c>
      <c r="D42" s="43">
        <v>8</v>
      </c>
      <c r="E42" s="41" t="s">
        <v>36</v>
      </c>
      <c r="F42" s="41" t="s">
        <v>36</v>
      </c>
      <c r="G42" s="43">
        <v>4</v>
      </c>
      <c r="H42" s="41">
        <v>1</v>
      </c>
      <c r="I42" s="41">
        <f t="shared" si="8"/>
        <v>4</v>
      </c>
      <c r="J42" s="41">
        <v>1</v>
      </c>
      <c r="K42" s="41" t="s">
        <v>36</v>
      </c>
      <c r="L42" s="43">
        <v>54678</v>
      </c>
      <c r="M42" s="43">
        <v>12777</v>
      </c>
      <c r="N42" s="39">
        <v>43861</v>
      </c>
      <c r="O42" s="38" t="s">
        <v>48</v>
      </c>
      <c r="P42" s="35"/>
      <c r="R42" s="40"/>
      <c r="T42" s="35"/>
      <c r="U42" s="34"/>
      <c r="V42" s="34"/>
      <c r="W42" s="34"/>
      <c r="X42" s="34"/>
      <c r="Y42" s="34"/>
      <c r="Z42" s="35"/>
    </row>
    <row r="43" spans="1:26" ht="25.35" customHeight="1">
      <c r="A43" s="37">
        <v>27</v>
      </c>
      <c r="B43" s="70">
        <v>26</v>
      </c>
      <c r="C43" s="52" t="s">
        <v>406</v>
      </c>
      <c r="D43" s="43">
        <v>7</v>
      </c>
      <c r="E43" s="41">
        <v>45</v>
      </c>
      <c r="F43" s="47">
        <f>(D43-E43)/E43</f>
        <v>-0.84444444444444444</v>
      </c>
      <c r="G43" s="43">
        <v>2</v>
      </c>
      <c r="H43" s="41">
        <v>1</v>
      </c>
      <c r="I43" s="41">
        <f t="shared" si="8"/>
        <v>2</v>
      </c>
      <c r="J43" s="41">
        <v>1</v>
      </c>
      <c r="K43" s="41" t="s">
        <v>36</v>
      </c>
      <c r="L43" s="43">
        <v>23365.42</v>
      </c>
      <c r="M43" s="43">
        <v>4230</v>
      </c>
      <c r="N43" s="39">
        <v>44316</v>
      </c>
      <c r="O43" s="38" t="s">
        <v>68</v>
      </c>
      <c r="P43" s="35"/>
      <c r="Q43" s="56"/>
      <c r="R43" s="56"/>
      <c r="S43" s="56"/>
      <c r="T43" s="56"/>
      <c r="U43" s="56"/>
      <c r="V43" s="57"/>
      <c r="W43" s="58"/>
      <c r="X43" s="57"/>
      <c r="Y43" s="34"/>
      <c r="Z43" s="58"/>
    </row>
    <row r="44" spans="1:26" ht="25.35" customHeight="1">
      <c r="A44" s="14"/>
      <c r="B44" s="14"/>
      <c r="C44" s="28" t="s">
        <v>205</v>
      </c>
      <c r="D44" s="36">
        <f>SUM(D35:D43)</f>
        <v>100187.73</v>
      </c>
      <c r="E44" s="36">
        <f>SUM(E35:E43)</f>
        <v>75173.509999999995</v>
      </c>
      <c r="F44" s="55">
        <f>(D44-E44)/E44</f>
        <v>0.33275312008179481</v>
      </c>
      <c r="G44" s="36">
        <f>SUM(G35:G43)</f>
        <v>17293</v>
      </c>
      <c r="H44" s="36"/>
      <c r="I44" s="16"/>
      <c r="J44" s="15"/>
      <c r="K44" s="17"/>
      <c r="L44" s="18"/>
      <c r="M44" s="22"/>
      <c r="N44" s="19"/>
      <c r="O44" s="48"/>
    </row>
    <row r="45" spans="1:26" ht="23.1" customHeight="1"/>
    <row r="46" spans="1:26" ht="17.25" customHeight="1"/>
    <row r="47" spans="1:26" ht="16.5" customHeight="1"/>
    <row r="60" spans="16:18">
      <c r="R60" s="35"/>
    </row>
    <row r="63" spans="16:18">
      <c r="P63" s="35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9986-0629-4670-8547-4CBF12C5F411}">
  <dimension ref="A1:Z74"/>
  <sheetViews>
    <sheetView topLeftCell="A25" zoomScale="60" zoomScaleNormal="60" workbookViewId="0">
      <selection activeCell="A46" sqref="A46:XFD46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2" style="33" bestFit="1" customWidth="1"/>
    <col min="24" max="24" width="13.6640625" style="33" customWidth="1"/>
    <col min="25" max="25" width="14.88671875" style="33" customWidth="1"/>
    <col min="26" max="16384" width="8.88671875" style="33"/>
  </cols>
  <sheetData>
    <row r="1" spans="1:26" ht="19.5" customHeight="1">
      <c r="E1" s="2" t="s">
        <v>422</v>
      </c>
      <c r="F1" s="2"/>
      <c r="G1" s="2"/>
      <c r="H1" s="2"/>
      <c r="I1" s="2"/>
    </row>
    <row r="2" spans="1:26" ht="19.5" customHeight="1">
      <c r="E2" s="2" t="s">
        <v>423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416</v>
      </c>
      <c r="E6" s="4" t="s">
        <v>424</v>
      </c>
      <c r="F6" s="129"/>
      <c r="G6" s="4" t="s">
        <v>416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</row>
    <row r="10" spans="1:26">
      <c r="A10" s="132"/>
      <c r="B10" s="132"/>
      <c r="C10" s="129"/>
      <c r="D10" s="79" t="s">
        <v>425</v>
      </c>
      <c r="E10" s="79" t="s">
        <v>426</v>
      </c>
      <c r="F10" s="129"/>
      <c r="G10" s="79" t="s">
        <v>425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7"/>
      <c r="X12" s="58"/>
      <c r="Y12" s="58"/>
    </row>
    <row r="13" spans="1:26" ht="25.35" customHeight="1">
      <c r="A13" s="37">
        <v>1</v>
      </c>
      <c r="B13" s="37" t="s">
        <v>34</v>
      </c>
      <c r="C13" s="29" t="s">
        <v>307</v>
      </c>
      <c r="D13" s="43">
        <v>26858.26</v>
      </c>
      <c r="E13" s="41" t="s">
        <v>36</v>
      </c>
      <c r="F13" s="41" t="s">
        <v>36</v>
      </c>
      <c r="G13" s="43">
        <v>5561</v>
      </c>
      <c r="H13" s="41">
        <v>139</v>
      </c>
      <c r="I13" s="41">
        <f t="shared" ref="I13:I22" si="0">G13/H13</f>
        <v>40.007194244604314</v>
      </c>
      <c r="J13" s="41">
        <v>19</v>
      </c>
      <c r="K13" s="41">
        <v>1</v>
      </c>
      <c r="L13" s="43">
        <v>30748</v>
      </c>
      <c r="M13" s="43">
        <v>6365</v>
      </c>
      <c r="N13" s="39">
        <v>44400</v>
      </c>
      <c r="O13" s="38" t="s">
        <v>41</v>
      </c>
      <c r="P13" s="35"/>
      <c r="Q13" s="56"/>
      <c r="R13" s="56"/>
      <c r="S13" s="56"/>
      <c r="T13" s="56"/>
      <c r="U13" s="57"/>
      <c r="V13" s="57"/>
      <c r="W13" s="57"/>
      <c r="X13" s="58"/>
      <c r="Y13" s="58"/>
      <c r="Z13" s="34"/>
    </row>
    <row r="14" spans="1:26" ht="25.35" customHeight="1">
      <c r="A14" s="37">
        <v>2</v>
      </c>
      <c r="B14" s="37">
        <v>1</v>
      </c>
      <c r="C14" s="29" t="s">
        <v>348</v>
      </c>
      <c r="D14" s="43">
        <v>14107.83</v>
      </c>
      <c r="E14" s="41">
        <v>36231.61</v>
      </c>
      <c r="F14" s="47">
        <f>(D14-E14)/E14</f>
        <v>-0.61062094673684109</v>
      </c>
      <c r="G14" s="43">
        <v>2778</v>
      </c>
      <c r="H14" s="41">
        <v>126</v>
      </c>
      <c r="I14" s="41">
        <f t="shared" si="0"/>
        <v>22.047619047619047</v>
      </c>
      <c r="J14" s="41">
        <v>14</v>
      </c>
      <c r="K14" s="41">
        <v>2</v>
      </c>
      <c r="L14" s="43">
        <v>79332.240000000005</v>
      </c>
      <c r="M14" s="43">
        <v>15973</v>
      </c>
      <c r="N14" s="39">
        <v>44393</v>
      </c>
      <c r="O14" s="48" t="s">
        <v>45</v>
      </c>
      <c r="P14" s="35"/>
      <c r="Q14" s="56"/>
      <c r="R14" s="56"/>
      <c r="S14" s="56"/>
      <c r="T14" s="56"/>
      <c r="U14" s="57"/>
      <c r="V14" s="57"/>
      <c r="W14" s="57"/>
      <c r="X14" s="58"/>
      <c r="Y14" s="58"/>
      <c r="Z14" s="34"/>
    </row>
    <row r="15" spans="1:26" ht="25.35" customHeight="1">
      <c r="A15" s="37">
        <v>3</v>
      </c>
      <c r="B15" s="37">
        <v>2</v>
      </c>
      <c r="C15" s="29" t="s">
        <v>332</v>
      </c>
      <c r="D15" s="43">
        <v>7970.01</v>
      </c>
      <c r="E15" s="41">
        <v>14251.92</v>
      </c>
      <c r="F15" s="47">
        <f>(D15-E15)/E15</f>
        <v>-0.44077640065338564</v>
      </c>
      <c r="G15" s="43">
        <v>1279</v>
      </c>
      <c r="H15" s="41">
        <v>65</v>
      </c>
      <c r="I15" s="41">
        <f t="shared" si="0"/>
        <v>19.676923076923078</v>
      </c>
      <c r="J15" s="41">
        <v>12</v>
      </c>
      <c r="K15" s="41">
        <v>2</v>
      </c>
      <c r="L15" s="43">
        <v>35312.699999999997</v>
      </c>
      <c r="M15" s="43">
        <v>5689</v>
      </c>
      <c r="N15" s="39">
        <v>44393</v>
      </c>
      <c r="O15" s="38" t="s">
        <v>39</v>
      </c>
      <c r="P15" s="35"/>
      <c r="Q15" s="56"/>
      <c r="R15" s="56"/>
      <c r="S15" s="56"/>
      <c r="T15" s="56"/>
      <c r="U15" s="57"/>
      <c r="V15" s="57"/>
      <c r="W15" s="57"/>
      <c r="X15" s="58"/>
      <c r="Y15" s="58"/>
      <c r="Z15" s="34"/>
    </row>
    <row r="16" spans="1:26" ht="25.35" customHeight="1">
      <c r="A16" s="37">
        <v>4</v>
      </c>
      <c r="B16" s="37" t="s">
        <v>34</v>
      </c>
      <c r="C16" s="29" t="s">
        <v>393</v>
      </c>
      <c r="D16" s="43">
        <v>7193.82</v>
      </c>
      <c r="E16" s="41" t="s">
        <v>36</v>
      </c>
      <c r="F16" s="41" t="s">
        <v>36</v>
      </c>
      <c r="G16" s="43">
        <v>1197</v>
      </c>
      <c r="H16" s="41">
        <v>97</v>
      </c>
      <c r="I16" s="41">
        <f t="shared" si="0"/>
        <v>12.340206185567011</v>
      </c>
      <c r="J16" s="41">
        <v>15</v>
      </c>
      <c r="K16" s="41">
        <v>1</v>
      </c>
      <c r="L16" s="43">
        <v>7194</v>
      </c>
      <c r="M16" s="43">
        <v>1197</v>
      </c>
      <c r="N16" s="39">
        <v>44400</v>
      </c>
      <c r="O16" s="38" t="s">
        <v>43</v>
      </c>
      <c r="P16" s="35"/>
      <c r="Q16" s="56"/>
      <c r="R16" s="56"/>
      <c r="S16" s="56"/>
      <c r="T16" s="56"/>
      <c r="U16" s="57"/>
      <c r="V16" s="57"/>
      <c r="W16" s="57"/>
      <c r="X16" s="58"/>
      <c r="Y16" s="58"/>
      <c r="Z16" s="34"/>
    </row>
    <row r="17" spans="1:26" ht="25.35" customHeight="1">
      <c r="A17" s="37">
        <v>5</v>
      </c>
      <c r="B17" s="37">
        <v>4</v>
      </c>
      <c r="C17" s="29" t="s">
        <v>394</v>
      </c>
      <c r="D17" s="43">
        <v>6486.75</v>
      </c>
      <c r="E17" s="41">
        <v>11139.2</v>
      </c>
      <c r="F17" s="47">
        <f>(D17-E17)/E17</f>
        <v>-0.41766464378052287</v>
      </c>
      <c r="G17" s="43">
        <v>1011</v>
      </c>
      <c r="H17" s="41">
        <v>62</v>
      </c>
      <c r="I17" s="41">
        <f t="shared" si="0"/>
        <v>16.306451612903224</v>
      </c>
      <c r="J17" s="41">
        <v>8</v>
      </c>
      <c r="K17" s="41">
        <v>5</v>
      </c>
      <c r="L17" s="43">
        <v>184919</v>
      </c>
      <c r="M17" s="43">
        <v>29189</v>
      </c>
      <c r="N17" s="39">
        <v>44372</v>
      </c>
      <c r="O17" s="38" t="s">
        <v>43</v>
      </c>
      <c r="P17" s="35"/>
      <c r="Q17" s="56"/>
      <c r="R17" s="56"/>
      <c r="S17" s="56"/>
      <c r="T17" s="56"/>
      <c r="U17" s="57"/>
      <c r="V17" s="57"/>
      <c r="W17" s="57"/>
      <c r="X17" s="58"/>
      <c r="Y17" s="58"/>
      <c r="Z17" s="34"/>
    </row>
    <row r="18" spans="1:26" ht="25.35" customHeight="1">
      <c r="A18" s="37">
        <v>6</v>
      </c>
      <c r="B18" s="37">
        <v>3</v>
      </c>
      <c r="C18" s="29" t="s">
        <v>392</v>
      </c>
      <c r="D18" s="43">
        <v>3679.7</v>
      </c>
      <c r="E18" s="41">
        <v>11853.49</v>
      </c>
      <c r="F18" s="47">
        <f>(D18-E18)/E18</f>
        <v>-0.68956821999259288</v>
      </c>
      <c r="G18" s="43">
        <v>576</v>
      </c>
      <c r="H18" s="41">
        <v>58</v>
      </c>
      <c r="I18" s="41">
        <f t="shared" si="0"/>
        <v>9.931034482758621</v>
      </c>
      <c r="J18" s="41">
        <v>11</v>
      </c>
      <c r="K18" s="41">
        <v>3</v>
      </c>
      <c r="L18" s="43">
        <v>76323</v>
      </c>
      <c r="M18" s="43">
        <v>11798</v>
      </c>
      <c r="N18" s="39">
        <v>44386</v>
      </c>
      <c r="O18" s="38" t="s">
        <v>41</v>
      </c>
      <c r="P18" s="35"/>
      <c r="Q18" s="56"/>
      <c r="R18" s="56"/>
      <c r="S18" s="56"/>
      <c r="T18" s="56"/>
      <c r="U18" s="57"/>
      <c r="V18" s="57"/>
      <c r="W18" s="57"/>
      <c r="X18" s="58"/>
      <c r="Y18" s="58"/>
      <c r="Z18" s="34"/>
    </row>
    <row r="19" spans="1:26" ht="25.35" customHeight="1">
      <c r="A19" s="37">
        <v>7</v>
      </c>
      <c r="B19" s="37" t="s">
        <v>34</v>
      </c>
      <c r="C19" s="29" t="s">
        <v>419</v>
      </c>
      <c r="D19" s="43">
        <v>2637.2</v>
      </c>
      <c r="E19" s="41" t="s">
        <v>36</v>
      </c>
      <c r="F19" s="41" t="s">
        <v>36</v>
      </c>
      <c r="G19" s="43">
        <v>412</v>
      </c>
      <c r="H19" s="41">
        <v>95</v>
      </c>
      <c r="I19" s="41">
        <f t="shared" si="0"/>
        <v>4.3368421052631581</v>
      </c>
      <c r="J19" s="41">
        <v>14</v>
      </c>
      <c r="K19" s="41">
        <v>1</v>
      </c>
      <c r="L19" s="43">
        <v>2637</v>
      </c>
      <c r="M19" s="43">
        <v>412</v>
      </c>
      <c r="N19" s="39">
        <v>44400</v>
      </c>
      <c r="O19" s="38" t="s">
        <v>37</v>
      </c>
      <c r="P19" s="35"/>
      <c r="Q19" s="56"/>
      <c r="R19" s="56"/>
      <c r="S19" s="56"/>
      <c r="T19" s="56"/>
      <c r="U19" s="57"/>
      <c r="V19" s="57"/>
      <c r="W19" s="57"/>
      <c r="X19" s="58"/>
      <c r="Y19" s="58"/>
      <c r="Z19" s="34"/>
    </row>
    <row r="20" spans="1:26" ht="25.35" customHeight="1">
      <c r="A20" s="37">
        <v>8</v>
      </c>
      <c r="B20" s="37">
        <v>5</v>
      </c>
      <c r="C20" s="29" t="s">
        <v>365</v>
      </c>
      <c r="D20" s="43">
        <v>1268.08</v>
      </c>
      <c r="E20" s="41">
        <v>4110.8999999999996</v>
      </c>
      <c r="F20" s="47">
        <f>(D20-E20)/E20</f>
        <v>-0.69153226787321509</v>
      </c>
      <c r="G20" s="43">
        <v>262</v>
      </c>
      <c r="H20" s="41">
        <v>37</v>
      </c>
      <c r="I20" s="41">
        <f t="shared" si="0"/>
        <v>7.0810810810810807</v>
      </c>
      <c r="J20" s="41">
        <v>9</v>
      </c>
      <c r="K20" s="41">
        <v>4</v>
      </c>
      <c r="L20" s="43">
        <v>39769</v>
      </c>
      <c r="M20" s="43">
        <v>8716</v>
      </c>
      <c r="N20" s="39">
        <v>44379</v>
      </c>
      <c r="O20" s="38" t="s">
        <v>43</v>
      </c>
      <c r="P20" s="35"/>
      <c r="Q20" s="56"/>
      <c r="R20" s="56"/>
      <c r="S20" s="56"/>
      <c r="T20" s="56"/>
      <c r="U20" s="57"/>
      <c r="V20" s="57"/>
      <c r="W20" s="57"/>
      <c r="X20" s="58"/>
      <c r="Y20" s="58"/>
      <c r="Z20" s="34"/>
    </row>
    <row r="21" spans="1:26" ht="25.35" customHeight="1">
      <c r="A21" s="37">
        <v>9</v>
      </c>
      <c r="B21" s="37">
        <v>6</v>
      </c>
      <c r="C21" s="29" t="s">
        <v>391</v>
      </c>
      <c r="D21" s="43">
        <v>1133.5999999999999</v>
      </c>
      <c r="E21" s="41">
        <v>3499.03</v>
      </c>
      <c r="F21" s="47">
        <f>(D21-E21)/E21</f>
        <v>-0.67602449821807764</v>
      </c>
      <c r="G21" s="43">
        <v>220</v>
      </c>
      <c r="H21" s="41">
        <v>23</v>
      </c>
      <c r="I21" s="41">
        <f t="shared" si="0"/>
        <v>9.5652173913043477</v>
      </c>
      <c r="J21" s="41">
        <v>8</v>
      </c>
      <c r="K21" s="41">
        <v>8</v>
      </c>
      <c r="L21" s="43">
        <v>78665</v>
      </c>
      <c r="M21" s="43">
        <v>17483</v>
      </c>
      <c r="N21" s="39">
        <v>44351</v>
      </c>
      <c r="O21" s="38" t="s">
        <v>43</v>
      </c>
      <c r="P21" s="35"/>
      <c r="Q21" s="56"/>
      <c r="R21" s="56"/>
      <c r="S21" s="56"/>
      <c r="T21" s="56"/>
      <c r="U21" s="56"/>
      <c r="V21" s="57"/>
      <c r="W21" s="57"/>
      <c r="X21" s="58"/>
      <c r="Y21" s="58"/>
      <c r="Z21" s="34"/>
    </row>
    <row r="22" spans="1:26" ht="25.35" customHeight="1">
      <c r="A22" s="37">
        <v>10</v>
      </c>
      <c r="B22" s="37">
        <v>14</v>
      </c>
      <c r="C22" s="29" t="s">
        <v>396</v>
      </c>
      <c r="D22" s="43">
        <v>1122</v>
      </c>
      <c r="E22" s="41">
        <v>558</v>
      </c>
      <c r="F22" s="47">
        <f>(D22-E22)/E22</f>
        <v>1.010752688172043</v>
      </c>
      <c r="G22" s="43">
        <v>215</v>
      </c>
      <c r="H22" s="41">
        <v>9</v>
      </c>
      <c r="I22" s="41">
        <f t="shared" si="0"/>
        <v>23.888888888888889</v>
      </c>
      <c r="J22" s="41">
        <v>3</v>
      </c>
      <c r="K22" s="41">
        <v>4</v>
      </c>
      <c r="L22" s="43">
        <v>7531.58</v>
      </c>
      <c r="M22" s="43">
        <v>1432</v>
      </c>
      <c r="N22" s="39">
        <v>44379</v>
      </c>
      <c r="O22" s="38" t="s">
        <v>59</v>
      </c>
      <c r="P22" s="35"/>
      <c r="Q22" s="56"/>
      <c r="R22" s="56"/>
      <c r="S22" s="56"/>
      <c r="T22" s="56"/>
      <c r="U22" s="56"/>
      <c r="V22" s="57"/>
      <c r="W22" s="57"/>
      <c r="X22" s="58"/>
      <c r="Y22" s="58"/>
      <c r="Z22" s="34"/>
    </row>
    <row r="23" spans="1:26" ht="25.35" customHeight="1">
      <c r="A23" s="14"/>
      <c r="B23" s="14"/>
      <c r="C23" s="28" t="s">
        <v>53</v>
      </c>
      <c r="D23" s="36">
        <f>SUM(D13:D22)</f>
        <v>72457.25</v>
      </c>
      <c r="E23" s="36">
        <f t="shared" ref="E23:G23" si="1">SUM(E13:E22)</f>
        <v>81644.149999999994</v>
      </c>
      <c r="F23" s="67">
        <f>(D23-E23)/E23</f>
        <v>-0.11252367744657756</v>
      </c>
      <c r="G23" s="36">
        <f t="shared" si="1"/>
        <v>13511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7</v>
      </c>
      <c r="C25" s="69" t="s">
        <v>243</v>
      </c>
      <c r="D25" s="43">
        <v>1038.58</v>
      </c>
      <c r="E25" s="41">
        <v>3118.41</v>
      </c>
      <c r="F25" s="47">
        <f t="shared" ref="F25:F35" si="2">(D25-E25)/E25</f>
        <v>-0.66695206852209943</v>
      </c>
      <c r="G25" s="43">
        <v>224</v>
      </c>
      <c r="H25" s="41">
        <v>32</v>
      </c>
      <c r="I25" s="41">
        <f>G25/H25</f>
        <v>7</v>
      </c>
      <c r="J25" s="41">
        <v>9</v>
      </c>
      <c r="K25" s="41">
        <v>5</v>
      </c>
      <c r="L25" s="43">
        <v>42870.11</v>
      </c>
      <c r="M25" s="43">
        <v>9569</v>
      </c>
      <c r="N25" s="39">
        <v>44372</v>
      </c>
      <c r="O25" s="38" t="s">
        <v>68</v>
      </c>
      <c r="P25" s="35"/>
      <c r="Q25" s="56"/>
      <c r="R25" s="56"/>
      <c r="S25" s="56"/>
      <c r="T25" s="56"/>
      <c r="U25" s="56"/>
      <c r="V25" s="57"/>
      <c r="W25" s="57"/>
      <c r="X25" s="58"/>
      <c r="Y25" s="58"/>
      <c r="Z25" s="34"/>
    </row>
    <row r="26" spans="1:26" ht="25.35" customHeight="1">
      <c r="A26" s="37">
        <v>12</v>
      </c>
      <c r="B26" s="37">
        <v>8</v>
      </c>
      <c r="C26" s="29" t="s">
        <v>427</v>
      </c>
      <c r="D26" s="43">
        <v>730.2</v>
      </c>
      <c r="E26" s="41">
        <v>1921.65</v>
      </c>
      <c r="F26" s="47">
        <f t="shared" si="2"/>
        <v>-0.62001405042541569</v>
      </c>
      <c r="G26" s="43">
        <v>106</v>
      </c>
      <c r="H26" s="41">
        <v>7</v>
      </c>
      <c r="I26" s="41">
        <f>G26/H26</f>
        <v>15.142857142857142</v>
      </c>
      <c r="J26" s="41">
        <v>3</v>
      </c>
      <c r="K26" s="41">
        <v>4</v>
      </c>
      <c r="L26" s="43">
        <v>28918</v>
      </c>
      <c r="M26" s="43">
        <v>4788</v>
      </c>
      <c r="N26" s="39">
        <v>44379</v>
      </c>
      <c r="O26" s="38" t="s">
        <v>43</v>
      </c>
      <c r="P26" s="35"/>
      <c r="R26" s="40"/>
      <c r="T26" s="35"/>
      <c r="U26" s="34"/>
      <c r="V26" s="34"/>
      <c r="W26" s="35"/>
      <c r="X26" s="34"/>
      <c r="Y26" s="34"/>
      <c r="Z26" s="34"/>
    </row>
    <row r="27" spans="1:26" ht="25.35" customHeight="1">
      <c r="A27" s="37">
        <v>13</v>
      </c>
      <c r="B27" s="37">
        <v>10</v>
      </c>
      <c r="C27" s="29" t="s">
        <v>412</v>
      </c>
      <c r="D27" s="43">
        <v>682.48</v>
      </c>
      <c r="E27" s="41">
        <v>1604.07</v>
      </c>
      <c r="F27" s="47">
        <f t="shared" si="2"/>
        <v>-0.57453228350383712</v>
      </c>
      <c r="G27" s="43">
        <v>110</v>
      </c>
      <c r="H27" s="41">
        <v>22</v>
      </c>
      <c r="I27" s="41">
        <f>G27/H27</f>
        <v>5</v>
      </c>
      <c r="J27" s="41">
        <v>6</v>
      </c>
      <c r="K27" s="41">
        <v>2</v>
      </c>
      <c r="L27" s="43">
        <v>3681.56</v>
      </c>
      <c r="M27" s="43">
        <v>670</v>
      </c>
      <c r="N27" s="39">
        <v>44393</v>
      </c>
      <c r="O27" s="38" t="s">
        <v>91</v>
      </c>
      <c r="P27" s="35"/>
      <c r="R27" s="40"/>
      <c r="T27" s="35"/>
      <c r="U27" s="34"/>
      <c r="V27" s="34"/>
      <c r="W27" s="35"/>
      <c r="X27" s="34"/>
      <c r="Y27" s="34"/>
      <c r="Z27" s="34"/>
    </row>
    <row r="28" spans="1:26" ht="25.35" customHeight="1">
      <c r="A28" s="37">
        <v>14</v>
      </c>
      <c r="B28" s="37">
        <v>9</v>
      </c>
      <c r="C28" s="29" t="s">
        <v>390</v>
      </c>
      <c r="D28" s="43">
        <v>596.20000000000005</v>
      </c>
      <c r="E28" s="41">
        <v>1683.94</v>
      </c>
      <c r="F28" s="47">
        <f t="shared" si="2"/>
        <v>-0.64594938061926199</v>
      </c>
      <c r="G28" s="43">
        <v>88</v>
      </c>
      <c r="H28" s="41">
        <v>5</v>
      </c>
      <c r="I28" s="41">
        <f>G28/H28</f>
        <v>17.600000000000001</v>
      </c>
      <c r="J28" s="41">
        <v>3</v>
      </c>
      <c r="K28" s="41">
        <v>8</v>
      </c>
      <c r="L28" s="43">
        <v>105973.01</v>
      </c>
      <c r="M28" s="43">
        <v>16967</v>
      </c>
      <c r="N28" s="39">
        <v>44351</v>
      </c>
      <c r="O28" s="38" t="s">
        <v>45</v>
      </c>
      <c r="P28" s="35"/>
      <c r="R28" s="40"/>
      <c r="T28" s="35"/>
      <c r="U28" s="34"/>
      <c r="V28" s="34"/>
      <c r="W28" s="35"/>
      <c r="X28" s="34"/>
      <c r="Y28" s="34"/>
      <c r="Z28" s="34"/>
    </row>
    <row r="29" spans="1:26" ht="25.35" customHeight="1">
      <c r="A29" s="37">
        <v>15</v>
      </c>
      <c r="B29" s="37">
        <v>12</v>
      </c>
      <c r="C29" s="29" t="s">
        <v>428</v>
      </c>
      <c r="D29" s="43">
        <v>545.52</v>
      </c>
      <c r="E29" s="41">
        <v>1008.56</v>
      </c>
      <c r="F29" s="47">
        <f t="shared" si="2"/>
        <v>-0.4591100182438328</v>
      </c>
      <c r="G29" s="43">
        <v>105</v>
      </c>
      <c r="H29" s="41">
        <v>8</v>
      </c>
      <c r="I29" s="41">
        <f>G29/H29</f>
        <v>13.125</v>
      </c>
      <c r="J29" s="41">
        <v>4</v>
      </c>
      <c r="K29" s="41">
        <v>7</v>
      </c>
      <c r="L29" s="43">
        <v>67507.850000000006</v>
      </c>
      <c r="M29" s="43">
        <v>14752</v>
      </c>
      <c r="N29" s="39">
        <v>44358</v>
      </c>
      <c r="O29" s="38" t="s">
        <v>39</v>
      </c>
      <c r="P29" s="35"/>
      <c r="Q29" s="56"/>
      <c r="R29" s="56"/>
      <c r="S29" s="56"/>
      <c r="T29" s="56"/>
      <c r="U29" s="56"/>
      <c r="V29" s="57"/>
      <c r="W29" s="57"/>
      <c r="X29" s="58"/>
      <c r="Y29" s="58"/>
      <c r="Z29" s="34"/>
    </row>
    <row r="30" spans="1:26" ht="25.35" customHeight="1">
      <c r="A30" s="37">
        <v>16</v>
      </c>
      <c r="B30" s="37">
        <v>18</v>
      </c>
      <c r="C30" s="42" t="s">
        <v>216</v>
      </c>
      <c r="D30" s="43">
        <v>187</v>
      </c>
      <c r="E30" s="43">
        <v>230</v>
      </c>
      <c r="F30" s="47">
        <f t="shared" si="2"/>
        <v>-0.18695652173913044</v>
      </c>
      <c r="G30" s="43">
        <v>37</v>
      </c>
      <c r="H30" s="41" t="s">
        <v>36</v>
      </c>
      <c r="I30" s="41" t="s">
        <v>36</v>
      </c>
      <c r="J30" s="41">
        <v>1</v>
      </c>
      <c r="K30" s="41">
        <v>9</v>
      </c>
      <c r="L30" s="43">
        <v>5246</v>
      </c>
      <c r="M30" s="43">
        <v>1045</v>
      </c>
      <c r="N30" s="39">
        <v>44330</v>
      </c>
      <c r="O30" s="38" t="s">
        <v>81</v>
      </c>
      <c r="P30" s="35"/>
      <c r="Q30" s="56"/>
      <c r="R30" s="56"/>
      <c r="T30" s="56"/>
      <c r="U30" s="56"/>
      <c r="V30" s="57"/>
      <c r="W30" s="57"/>
      <c r="X30" s="58"/>
      <c r="Y30" s="58"/>
      <c r="Z30" s="34"/>
    </row>
    <row r="31" spans="1:26" ht="25.35" customHeight="1">
      <c r="A31" s="37">
        <v>17</v>
      </c>
      <c r="B31" s="37">
        <v>16</v>
      </c>
      <c r="C31" s="29" t="s">
        <v>429</v>
      </c>
      <c r="D31" s="43">
        <v>158</v>
      </c>
      <c r="E31" s="41">
        <v>311.5</v>
      </c>
      <c r="F31" s="47">
        <f t="shared" si="2"/>
        <v>-0.492776886035313</v>
      </c>
      <c r="G31" s="43">
        <v>26</v>
      </c>
      <c r="H31" s="41">
        <v>4</v>
      </c>
      <c r="I31" s="41">
        <f>G31/H31</f>
        <v>6.5</v>
      </c>
      <c r="J31" s="41">
        <v>2</v>
      </c>
      <c r="K31" s="41">
        <v>9</v>
      </c>
      <c r="L31" s="43">
        <v>25704</v>
      </c>
      <c r="M31" s="43">
        <v>4515</v>
      </c>
      <c r="N31" s="39">
        <v>44344</v>
      </c>
      <c r="O31" s="38" t="s">
        <v>41</v>
      </c>
      <c r="P31" s="35"/>
      <c r="Q31" s="56"/>
      <c r="R31" s="56"/>
      <c r="S31" s="56"/>
      <c r="T31" s="56"/>
      <c r="U31" s="56"/>
      <c r="V31" s="57"/>
      <c r="W31" s="57"/>
      <c r="X31" s="58"/>
      <c r="Y31" s="58"/>
      <c r="Z31" s="34"/>
    </row>
    <row r="32" spans="1:26" ht="25.35" customHeight="1">
      <c r="A32" s="37">
        <v>18</v>
      </c>
      <c r="B32" s="37">
        <v>11</v>
      </c>
      <c r="C32" s="29" t="s">
        <v>430</v>
      </c>
      <c r="D32" s="43">
        <v>124</v>
      </c>
      <c r="E32" s="41">
        <v>1338.49</v>
      </c>
      <c r="F32" s="47">
        <f t="shared" si="2"/>
        <v>-0.90735829180643857</v>
      </c>
      <c r="G32" s="43">
        <v>24</v>
      </c>
      <c r="H32" s="41">
        <v>7</v>
      </c>
      <c r="I32" s="41">
        <f>G32/H32</f>
        <v>3.4285714285714284</v>
      </c>
      <c r="J32" s="41">
        <v>4</v>
      </c>
      <c r="K32" s="41">
        <v>2</v>
      </c>
      <c r="L32" s="43">
        <v>2203.9899999999998</v>
      </c>
      <c r="M32" s="43">
        <v>371</v>
      </c>
      <c r="N32" s="39">
        <v>44393</v>
      </c>
      <c r="O32" s="38" t="s">
        <v>68</v>
      </c>
      <c r="P32" s="35"/>
      <c r="Q32" s="56"/>
      <c r="R32" s="56"/>
      <c r="S32" s="56"/>
      <c r="T32" s="56"/>
      <c r="U32" s="56"/>
      <c r="V32" s="57"/>
      <c r="W32" s="57"/>
      <c r="X32" s="58"/>
      <c r="Y32" s="58"/>
      <c r="Z32" s="34"/>
    </row>
    <row r="33" spans="1:26" ht="25.35" customHeight="1">
      <c r="A33" s="37">
        <v>19</v>
      </c>
      <c r="B33" s="37">
        <v>17</v>
      </c>
      <c r="C33" s="29" t="s">
        <v>431</v>
      </c>
      <c r="D33" s="43">
        <v>103</v>
      </c>
      <c r="E33" s="41">
        <v>249</v>
      </c>
      <c r="F33" s="47">
        <f t="shared" si="2"/>
        <v>-0.58634538152610438</v>
      </c>
      <c r="G33" s="43">
        <v>16</v>
      </c>
      <c r="H33" s="41" t="s">
        <v>36</v>
      </c>
      <c r="I33" s="41" t="s">
        <v>36</v>
      </c>
      <c r="J33" s="41">
        <v>1</v>
      </c>
      <c r="K33" s="41">
        <v>6</v>
      </c>
      <c r="L33" s="43">
        <v>33904</v>
      </c>
      <c r="M33" s="43">
        <v>5720</v>
      </c>
      <c r="N33" s="39">
        <v>44365</v>
      </c>
      <c r="O33" s="38" t="s">
        <v>65</v>
      </c>
      <c r="P33" s="35"/>
      <c r="R33" s="40"/>
      <c r="T33" s="35"/>
      <c r="U33" s="34"/>
      <c r="V33" s="34"/>
      <c r="W33" s="34"/>
      <c r="X33" s="34"/>
      <c r="Y33" s="35"/>
      <c r="Z33" s="34"/>
    </row>
    <row r="34" spans="1:26" ht="25.35" customHeight="1">
      <c r="A34" s="37">
        <v>20</v>
      </c>
      <c r="B34" s="61">
        <v>19</v>
      </c>
      <c r="C34" s="49" t="s">
        <v>432</v>
      </c>
      <c r="D34" s="43">
        <v>88.1</v>
      </c>
      <c r="E34" s="41">
        <v>177.3</v>
      </c>
      <c r="F34" s="47">
        <f t="shared" si="2"/>
        <v>-0.50310208685843205</v>
      </c>
      <c r="G34" s="43">
        <v>17</v>
      </c>
      <c r="H34" s="41">
        <v>3</v>
      </c>
      <c r="I34" s="41">
        <f>G34/H34</f>
        <v>5.666666666666667</v>
      </c>
      <c r="J34" s="41">
        <v>1</v>
      </c>
      <c r="K34" s="41">
        <v>10</v>
      </c>
      <c r="L34" s="43">
        <v>54948</v>
      </c>
      <c r="M34" s="43">
        <v>11884</v>
      </c>
      <c r="N34" s="39">
        <v>44337</v>
      </c>
      <c r="O34" s="38" t="s">
        <v>41</v>
      </c>
      <c r="P34" s="35"/>
      <c r="Q34" s="56"/>
      <c r="R34" s="56"/>
      <c r="S34" s="56"/>
      <c r="T34" s="56"/>
      <c r="U34" s="56"/>
      <c r="V34" s="56"/>
      <c r="W34" s="56"/>
      <c r="X34" s="58"/>
      <c r="Y34" s="34"/>
      <c r="Z34" s="57"/>
    </row>
    <row r="35" spans="1:26" ht="25.35" customHeight="1">
      <c r="A35" s="14"/>
      <c r="B35" s="14"/>
      <c r="C35" s="28" t="s">
        <v>69</v>
      </c>
      <c r="D35" s="36">
        <f>SUM(D23:D34)</f>
        <v>76710.33</v>
      </c>
      <c r="E35" s="36">
        <f t="shared" ref="E35:G35" si="3">SUM(E23:E34)</f>
        <v>93287.07</v>
      </c>
      <c r="F35" s="67">
        <f t="shared" si="2"/>
        <v>-0.17769600867515728</v>
      </c>
      <c r="G35" s="36">
        <f t="shared" si="3"/>
        <v>14264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1">
        <v>22</v>
      </c>
      <c r="C37" s="49" t="s">
        <v>433</v>
      </c>
      <c r="D37" s="43">
        <v>82.5</v>
      </c>
      <c r="E37" s="41">
        <v>143.35</v>
      </c>
      <c r="F37" s="47">
        <f>(D37-E37)/E37</f>
        <v>-0.42448552493896058</v>
      </c>
      <c r="G37" s="43">
        <v>15</v>
      </c>
      <c r="H37" s="41">
        <v>3</v>
      </c>
      <c r="I37" s="41">
        <f>G37/H37</f>
        <v>5</v>
      </c>
      <c r="J37" s="41">
        <v>1</v>
      </c>
      <c r="K37" s="41">
        <v>4</v>
      </c>
      <c r="L37" s="43">
        <v>11300.42</v>
      </c>
      <c r="M37" s="43">
        <v>1978</v>
      </c>
      <c r="N37" s="39">
        <v>44379</v>
      </c>
      <c r="O37" s="38" t="s">
        <v>68</v>
      </c>
      <c r="P37" s="35"/>
      <c r="Q37" s="56"/>
      <c r="R37" s="56"/>
      <c r="S37" s="56"/>
      <c r="T37" s="56"/>
      <c r="U37" s="56"/>
      <c r="V37" s="56"/>
      <c r="W37" s="56"/>
      <c r="X37" s="57"/>
      <c r="Y37" s="58"/>
      <c r="Z37" s="34"/>
    </row>
    <row r="38" spans="1:26" ht="25.35" customHeight="1">
      <c r="A38" s="37">
        <v>22</v>
      </c>
      <c r="B38" s="61">
        <v>25</v>
      </c>
      <c r="C38" s="53" t="s">
        <v>110</v>
      </c>
      <c r="D38" s="43">
        <v>80</v>
      </c>
      <c r="E38" s="41">
        <v>74</v>
      </c>
      <c r="F38" s="47">
        <f>(D38-E38)/E38</f>
        <v>8.1081081081081086E-2</v>
      </c>
      <c r="G38" s="43">
        <v>15</v>
      </c>
      <c r="H38" s="41">
        <v>2</v>
      </c>
      <c r="I38" s="41">
        <f>G38/H38</f>
        <v>7.5</v>
      </c>
      <c r="J38" s="41">
        <v>1</v>
      </c>
      <c r="K38" s="41">
        <v>12</v>
      </c>
      <c r="L38" s="43">
        <v>23598</v>
      </c>
      <c r="M38" s="43">
        <v>4149</v>
      </c>
      <c r="N38" s="39">
        <v>44323</v>
      </c>
      <c r="O38" s="38" t="s">
        <v>41</v>
      </c>
      <c r="P38" s="35"/>
      <c r="R38" s="40"/>
      <c r="T38" s="35"/>
      <c r="U38" s="34"/>
      <c r="V38" s="34"/>
      <c r="W38" s="35"/>
      <c r="X38" s="34"/>
      <c r="Y38" s="34"/>
      <c r="Z38" s="34"/>
    </row>
    <row r="39" spans="1:26" ht="25.35" customHeight="1">
      <c r="A39" s="37">
        <v>23</v>
      </c>
      <c r="B39" s="41" t="s">
        <v>36</v>
      </c>
      <c r="C39" s="42" t="s">
        <v>257</v>
      </c>
      <c r="D39" s="43">
        <v>56</v>
      </c>
      <c r="E39" s="41" t="s">
        <v>36</v>
      </c>
      <c r="F39" s="41" t="s">
        <v>36</v>
      </c>
      <c r="G39" s="43">
        <v>28</v>
      </c>
      <c r="H39" s="31">
        <v>3</v>
      </c>
      <c r="I39" s="41">
        <f>G39/H39</f>
        <v>9.3333333333333339</v>
      </c>
      <c r="J39" s="41">
        <v>2</v>
      </c>
      <c r="K39" s="41" t="s">
        <v>36</v>
      </c>
      <c r="L39" s="43">
        <v>87110</v>
      </c>
      <c r="M39" s="43">
        <v>18308</v>
      </c>
      <c r="N39" s="39">
        <v>44008</v>
      </c>
      <c r="O39" s="38" t="s">
        <v>37</v>
      </c>
      <c r="P39" s="35"/>
      <c r="Q39" s="56"/>
      <c r="R39" s="56"/>
      <c r="S39" s="56"/>
      <c r="T39" s="56"/>
      <c r="U39" s="56"/>
      <c r="V39" s="57"/>
      <c r="W39" s="58"/>
      <c r="X39" s="57"/>
      <c r="Y39" s="58"/>
      <c r="Z39" s="34"/>
    </row>
    <row r="40" spans="1:26" ht="25.35" customHeight="1">
      <c r="A40" s="37">
        <v>24</v>
      </c>
      <c r="B40" s="61">
        <v>21</v>
      </c>
      <c r="C40" s="29" t="s">
        <v>398</v>
      </c>
      <c r="D40" s="43">
        <v>53</v>
      </c>
      <c r="E40" s="41">
        <v>154</v>
      </c>
      <c r="F40" s="47">
        <f>(D40-E40)/E40</f>
        <v>-0.6558441558441559</v>
      </c>
      <c r="G40" s="43">
        <v>10</v>
      </c>
      <c r="H40" s="41">
        <v>2</v>
      </c>
      <c r="I40" s="41">
        <f>G40/H40</f>
        <v>5</v>
      </c>
      <c r="J40" s="41">
        <v>1</v>
      </c>
      <c r="K40" s="41">
        <v>6</v>
      </c>
      <c r="L40" s="43">
        <v>10961.52</v>
      </c>
      <c r="M40" s="43">
        <v>2051</v>
      </c>
      <c r="N40" s="39">
        <v>44365</v>
      </c>
      <c r="O40" s="48" t="s">
        <v>68</v>
      </c>
      <c r="P40" s="35"/>
      <c r="Q40" s="56"/>
      <c r="R40" s="56"/>
      <c r="S40" s="56"/>
      <c r="T40" s="56"/>
      <c r="U40" s="56"/>
      <c r="V40" s="57"/>
      <c r="W40" s="58"/>
      <c r="X40" s="57"/>
      <c r="Y40" s="58"/>
      <c r="Z40" s="34"/>
    </row>
    <row r="41" spans="1:26" ht="25.35" customHeight="1">
      <c r="A41" s="37">
        <v>25</v>
      </c>
      <c r="B41" s="37">
        <v>24</v>
      </c>
      <c r="C41" s="29" t="s">
        <v>434</v>
      </c>
      <c r="D41" s="43">
        <v>49</v>
      </c>
      <c r="E41" s="41">
        <v>83</v>
      </c>
      <c r="F41" s="47">
        <f>(D41-E41)/E41</f>
        <v>-0.40963855421686746</v>
      </c>
      <c r="G41" s="43">
        <v>10</v>
      </c>
      <c r="H41" s="41" t="s">
        <v>36</v>
      </c>
      <c r="I41" s="41" t="s">
        <v>36</v>
      </c>
      <c r="J41" s="41">
        <v>1</v>
      </c>
      <c r="K41" s="41">
        <v>4</v>
      </c>
      <c r="L41" s="43">
        <v>5275</v>
      </c>
      <c r="M41" s="43">
        <v>944</v>
      </c>
      <c r="N41" s="39">
        <v>44379</v>
      </c>
      <c r="O41" s="38" t="s">
        <v>65</v>
      </c>
      <c r="P41" s="35"/>
      <c r="R41" s="40"/>
      <c r="T41" s="35"/>
      <c r="U41" s="34"/>
      <c r="V41" s="34"/>
      <c r="W41" s="34"/>
      <c r="X41" s="34"/>
      <c r="Y41" s="35"/>
      <c r="Z41" s="34"/>
    </row>
    <row r="42" spans="1:26" ht="25.35" customHeight="1">
      <c r="A42" s="37">
        <v>26</v>
      </c>
      <c r="B42" s="41" t="s">
        <v>36</v>
      </c>
      <c r="C42" s="52" t="s">
        <v>406</v>
      </c>
      <c r="D42" s="43">
        <v>45</v>
      </c>
      <c r="E42" s="41" t="s">
        <v>36</v>
      </c>
      <c r="F42" s="41" t="s">
        <v>36</v>
      </c>
      <c r="G42" s="43">
        <v>7</v>
      </c>
      <c r="H42" s="41">
        <v>1</v>
      </c>
      <c r="I42" s="41">
        <f>G42/H42</f>
        <v>7</v>
      </c>
      <c r="J42" s="41">
        <v>1</v>
      </c>
      <c r="K42" s="41" t="s">
        <v>36</v>
      </c>
      <c r="L42" s="43">
        <v>23358.42</v>
      </c>
      <c r="M42" s="43">
        <v>4228</v>
      </c>
      <c r="N42" s="39">
        <v>44316</v>
      </c>
      <c r="O42" s="38" t="s">
        <v>68</v>
      </c>
      <c r="P42" s="35"/>
      <c r="Q42" s="56"/>
      <c r="R42" s="56"/>
      <c r="S42" s="56"/>
      <c r="T42" s="56"/>
      <c r="U42" s="56"/>
      <c r="V42" s="57"/>
      <c r="W42" s="57"/>
      <c r="X42" s="58"/>
      <c r="Y42" s="58"/>
      <c r="Z42" s="34"/>
    </row>
    <row r="43" spans="1:26" ht="25.35" customHeight="1">
      <c r="A43" s="37">
        <v>27</v>
      </c>
      <c r="B43" s="44" t="s">
        <v>36</v>
      </c>
      <c r="C43" s="42" t="s">
        <v>405</v>
      </c>
      <c r="D43" s="43">
        <v>41.5</v>
      </c>
      <c r="E43" s="41" t="s">
        <v>36</v>
      </c>
      <c r="F43" s="41" t="s">
        <v>36</v>
      </c>
      <c r="G43" s="43">
        <v>24</v>
      </c>
      <c r="H43" s="31">
        <v>3</v>
      </c>
      <c r="I43" s="41">
        <f>G43/H43</f>
        <v>8</v>
      </c>
      <c r="J43" s="41">
        <v>2</v>
      </c>
      <c r="K43" s="41" t="s">
        <v>36</v>
      </c>
      <c r="L43" s="43">
        <v>136032</v>
      </c>
      <c r="M43" s="43">
        <v>28049</v>
      </c>
      <c r="N43" s="39">
        <v>43896</v>
      </c>
      <c r="O43" s="38" t="s">
        <v>41</v>
      </c>
      <c r="P43" s="35"/>
      <c r="Q43" s="56"/>
      <c r="R43" s="56"/>
      <c r="S43" s="56"/>
      <c r="T43" s="56"/>
      <c r="U43" s="56"/>
      <c r="V43" s="57"/>
      <c r="W43" s="57"/>
      <c r="X43" s="58"/>
      <c r="Y43" s="58"/>
      <c r="Z43" s="34"/>
    </row>
    <row r="44" spans="1:26" ht="25.35" customHeight="1">
      <c r="A44" s="37">
        <v>28</v>
      </c>
      <c r="B44" s="37">
        <v>20</v>
      </c>
      <c r="C44" s="50" t="s">
        <v>395</v>
      </c>
      <c r="D44" s="43">
        <v>34</v>
      </c>
      <c r="E44" s="41">
        <v>154</v>
      </c>
      <c r="F44" s="47">
        <f>(D44-E44)/E44</f>
        <v>-0.77922077922077926</v>
      </c>
      <c r="G44" s="43">
        <v>7</v>
      </c>
      <c r="H44" s="31">
        <v>4</v>
      </c>
      <c r="I44" s="41">
        <f>G44/H44</f>
        <v>1.75</v>
      </c>
      <c r="J44" s="41">
        <v>2</v>
      </c>
      <c r="K44" s="41">
        <v>13</v>
      </c>
      <c r="L44" s="43">
        <v>45003</v>
      </c>
      <c r="M44" s="43">
        <v>9366</v>
      </c>
      <c r="N44" s="39">
        <v>44316</v>
      </c>
      <c r="O44" s="38" t="s">
        <v>41</v>
      </c>
      <c r="P44" s="35"/>
      <c r="Q44" s="56"/>
      <c r="R44" s="56"/>
      <c r="S44" s="56"/>
      <c r="T44" s="56"/>
      <c r="U44" s="56"/>
      <c r="V44" s="57"/>
      <c r="W44" s="57"/>
      <c r="X44" s="58"/>
      <c r="Y44" s="58"/>
      <c r="Z44" s="34"/>
    </row>
    <row r="45" spans="1:26" ht="25.35" customHeight="1">
      <c r="A45" s="37">
        <v>29</v>
      </c>
      <c r="B45" s="44" t="s">
        <v>36</v>
      </c>
      <c r="C45" s="29" t="s">
        <v>236</v>
      </c>
      <c r="D45" s="43">
        <v>20</v>
      </c>
      <c r="E45" s="41" t="s">
        <v>36</v>
      </c>
      <c r="F45" s="41" t="s">
        <v>36</v>
      </c>
      <c r="G45" s="43">
        <v>10</v>
      </c>
      <c r="H45" s="41">
        <v>2</v>
      </c>
      <c r="I45" s="41">
        <f>G45/H45</f>
        <v>5</v>
      </c>
      <c r="J45" s="41">
        <v>1</v>
      </c>
      <c r="K45" s="41" t="s">
        <v>36</v>
      </c>
      <c r="L45" s="43">
        <v>115830.42</v>
      </c>
      <c r="M45" s="43">
        <v>23509</v>
      </c>
      <c r="N45" s="39">
        <v>44106</v>
      </c>
      <c r="O45" s="38" t="s">
        <v>68</v>
      </c>
      <c r="P45" s="35"/>
      <c r="Q45" s="56"/>
      <c r="R45" s="56"/>
      <c r="S45" s="56"/>
      <c r="T45" s="56"/>
      <c r="U45" s="56"/>
      <c r="V45" s="57"/>
      <c r="W45" s="57"/>
      <c r="X45" s="58"/>
      <c r="Y45" s="58"/>
      <c r="Z45" s="34"/>
    </row>
    <row r="46" spans="1:26" ht="25.35" customHeight="1">
      <c r="A46" s="37">
        <v>30</v>
      </c>
      <c r="B46" s="37">
        <v>13</v>
      </c>
      <c r="C46" s="29" t="s">
        <v>435</v>
      </c>
      <c r="D46" s="43">
        <v>16</v>
      </c>
      <c r="E46" s="41">
        <v>711.93</v>
      </c>
      <c r="F46" s="47">
        <f>(D46-E46)/E46</f>
        <v>-0.97752588035340549</v>
      </c>
      <c r="G46" s="43">
        <v>4</v>
      </c>
      <c r="H46" s="41">
        <v>1</v>
      </c>
      <c r="I46" s="41">
        <f>G46/H46</f>
        <v>4</v>
      </c>
      <c r="J46" s="41">
        <v>1</v>
      </c>
      <c r="K46" s="41">
        <v>3</v>
      </c>
      <c r="L46" s="43">
        <v>6368.18</v>
      </c>
      <c r="M46" s="43">
        <v>1608</v>
      </c>
      <c r="N46" s="39">
        <v>44386</v>
      </c>
      <c r="O46" s="38" t="s">
        <v>48</v>
      </c>
      <c r="P46" s="35"/>
      <c r="Q46" s="56"/>
      <c r="R46" s="56"/>
      <c r="S46" s="56"/>
      <c r="T46" s="56"/>
      <c r="U46" s="56"/>
      <c r="V46" s="57"/>
      <c r="W46" s="57"/>
      <c r="X46" s="58"/>
      <c r="Y46" s="58"/>
      <c r="Z46" s="34"/>
    </row>
    <row r="47" spans="1:26" ht="25.35" customHeight="1">
      <c r="A47" s="14"/>
      <c r="B47" s="14"/>
      <c r="C47" s="28" t="s">
        <v>101</v>
      </c>
      <c r="D47" s="36">
        <f>SUM(D35:D46)</f>
        <v>77187.33</v>
      </c>
      <c r="E47" s="36">
        <f t="shared" ref="E47:G47" si="4">SUM(E35:E46)</f>
        <v>94607.35</v>
      </c>
      <c r="F47" s="67">
        <f>(D47-E47)/E47</f>
        <v>-0.18412966857226212</v>
      </c>
      <c r="G47" s="36">
        <f t="shared" si="4"/>
        <v>14394</v>
      </c>
      <c r="H47" s="36"/>
      <c r="I47" s="16"/>
      <c r="J47" s="15"/>
      <c r="K47" s="17"/>
      <c r="L47" s="18"/>
      <c r="M47" s="22"/>
      <c r="N47" s="19"/>
      <c r="O47" s="48"/>
      <c r="P47" s="35"/>
      <c r="R47" s="35"/>
    </row>
    <row r="48" spans="1:26" ht="14.1" customHeight="1">
      <c r="A48" s="12"/>
      <c r="B48" s="20"/>
      <c r="C48" s="13"/>
      <c r="D48" s="21"/>
      <c r="E48" s="21"/>
      <c r="F48" s="71"/>
      <c r="G48" s="21"/>
      <c r="H48" s="21"/>
      <c r="I48" s="21"/>
      <c r="J48" s="21"/>
      <c r="K48" s="21"/>
      <c r="L48" s="21"/>
      <c r="M48" s="21"/>
      <c r="N48" s="24"/>
      <c r="O48" s="11"/>
    </row>
    <row r="49" spans="1:26" ht="25.35" customHeight="1">
      <c r="A49" s="37">
        <v>31</v>
      </c>
      <c r="B49" s="41" t="s">
        <v>36</v>
      </c>
      <c r="C49" s="60" t="s">
        <v>383</v>
      </c>
      <c r="D49" s="43">
        <v>4</v>
      </c>
      <c r="E49" s="41" t="s">
        <v>36</v>
      </c>
      <c r="F49" s="41" t="s">
        <v>36</v>
      </c>
      <c r="G49" s="43">
        <v>2</v>
      </c>
      <c r="H49" s="31">
        <v>1</v>
      </c>
      <c r="I49" s="41">
        <f>G49/H49</f>
        <v>2</v>
      </c>
      <c r="J49" s="41">
        <v>2</v>
      </c>
      <c r="K49" s="41" t="s">
        <v>36</v>
      </c>
      <c r="L49" s="43">
        <v>89748</v>
      </c>
      <c r="M49" s="43">
        <v>20912</v>
      </c>
      <c r="N49" s="39">
        <v>43875</v>
      </c>
      <c r="O49" s="38" t="s">
        <v>68</v>
      </c>
      <c r="P49" s="35"/>
      <c r="R49" s="40"/>
      <c r="T49" s="35"/>
      <c r="U49" s="34"/>
      <c r="V49" s="34"/>
      <c r="W49" s="34"/>
      <c r="X49" s="35"/>
      <c r="Y49" s="34"/>
      <c r="Z49" s="34"/>
    </row>
    <row r="50" spans="1:26" ht="25.35" customHeight="1">
      <c r="A50" s="37">
        <v>32</v>
      </c>
      <c r="B50" s="61" t="s">
        <v>34</v>
      </c>
      <c r="C50" s="49" t="s">
        <v>413</v>
      </c>
      <c r="D50" s="43"/>
      <c r="E50" s="41" t="s">
        <v>36</v>
      </c>
      <c r="F50" s="41" t="s">
        <v>36</v>
      </c>
      <c r="G50" s="43"/>
      <c r="H50" s="41"/>
      <c r="I50" s="41"/>
      <c r="J50" s="41"/>
      <c r="K50" s="41">
        <v>1</v>
      </c>
      <c r="L50" s="43"/>
      <c r="M50" s="43"/>
      <c r="N50" s="39">
        <v>44400</v>
      </c>
      <c r="O50" s="38" t="s">
        <v>91</v>
      </c>
      <c r="P50" s="35"/>
      <c r="Q50" s="56"/>
      <c r="R50" s="56"/>
      <c r="S50" s="56"/>
      <c r="T50" s="56"/>
      <c r="U50" s="56"/>
      <c r="V50" s="57"/>
      <c r="W50" s="57"/>
      <c r="X50" s="58"/>
      <c r="Y50" s="59"/>
      <c r="Z50" s="34"/>
    </row>
    <row r="51" spans="1:26" ht="25.35" customHeight="1">
      <c r="A51" s="14"/>
      <c r="B51" s="14"/>
      <c r="C51" s="28" t="s">
        <v>136</v>
      </c>
      <c r="D51" s="36">
        <f>SUM(D47:D50)</f>
        <v>77191.33</v>
      </c>
      <c r="E51" s="36">
        <f t="shared" ref="E51:G51" si="5">SUM(E47:E50)</f>
        <v>94607.35</v>
      </c>
      <c r="F51" s="67">
        <f t="shared" ref="F51" si="6">(D51-E51)/E51</f>
        <v>-0.18408738855913417</v>
      </c>
      <c r="G51" s="36">
        <f t="shared" si="5"/>
        <v>14396</v>
      </c>
      <c r="H51" s="36"/>
      <c r="I51" s="16"/>
      <c r="J51" s="15"/>
      <c r="K51" s="17"/>
      <c r="L51" s="18"/>
      <c r="M51" s="22"/>
      <c r="N51" s="19"/>
      <c r="O51" s="48"/>
    </row>
    <row r="52" spans="1:26" ht="23.1" customHeight="1"/>
    <row r="53" spans="1:26" ht="17.25" customHeight="1"/>
    <row r="54" spans="1:26" ht="16.5" customHeight="1"/>
    <row r="67" spans="16:18">
      <c r="R67" s="35"/>
    </row>
    <row r="70" spans="16:18">
      <c r="P70" s="35"/>
    </row>
    <row r="74" spans="16:18" ht="12" customHeight="1"/>
  </sheetData>
  <sortState xmlns:xlrd2="http://schemas.microsoft.com/office/spreadsheetml/2017/richdata2" ref="B13:O50">
    <sortCondition descending="1" ref="D13:D50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27C3-15A9-4E96-933B-F43FE82F0CB7}">
  <dimension ref="A1:Z70"/>
  <sheetViews>
    <sheetView zoomScale="60" zoomScaleNormal="60" workbookViewId="0">
      <selection activeCell="A29" sqref="A29:XFD2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436</v>
      </c>
      <c r="F1" s="2"/>
      <c r="G1" s="2"/>
      <c r="H1" s="2"/>
      <c r="I1" s="2"/>
    </row>
    <row r="2" spans="1:26" ht="19.5" customHeight="1">
      <c r="E2" s="2" t="s">
        <v>437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424</v>
      </c>
      <c r="E6" s="4" t="s">
        <v>438</v>
      </c>
      <c r="F6" s="129"/>
      <c r="G6" s="4" t="s">
        <v>424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426</v>
      </c>
      <c r="E10" s="79" t="s">
        <v>439</v>
      </c>
      <c r="F10" s="129"/>
      <c r="G10" s="79" t="s">
        <v>426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63" t="s">
        <v>34</v>
      </c>
      <c r="C13" s="29" t="s">
        <v>348</v>
      </c>
      <c r="D13" s="43">
        <v>36231.61</v>
      </c>
      <c r="E13" s="41" t="s">
        <v>36</v>
      </c>
      <c r="F13" s="41" t="s">
        <v>36</v>
      </c>
      <c r="G13" s="43">
        <v>6942</v>
      </c>
      <c r="H13" s="41">
        <v>154</v>
      </c>
      <c r="I13" s="41">
        <f t="shared" ref="I13:I22" si="0">G13/H13</f>
        <v>45.077922077922075</v>
      </c>
      <c r="J13" s="41">
        <v>15</v>
      </c>
      <c r="K13" s="41">
        <v>1</v>
      </c>
      <c r="L13" s="43">
        <v>41627.620000000003</v>
      </c>
      <c r="M13" s="43">
        <v>7995</v>
      </c>
      <c r="N13" s="39">
        <v>44393</v>
      </c>
      <c r="O13" s="38" t="s">
        <v>45</v>
      </c>
      <c r="P13" s="35"/>
      <c r="Q13" s="56"/>
      <c r="R13" s="56"/>
      <c r="S13" s="56"/>
      <c r="T13" s="56"/>
      <c r="U13" s="57"/>
      <c r="V13" s="57"/>
      <c r="W13" s="58"/>
      <c r="X13" s="57"/>
      <c r="Y13" s="34"/>
      <c r="Z13" s="58"/>
    </row>
    <row r="14" spans="1:26" ht="25.35" customHeight="1">
      <c r="A14" s="37">
        <v>2</v>
      </c>
      <c r="B14" s="63" t="s">
        <v>34</v>
      </c>
      <c r="C14" s="29" t="s">
        <v>332</v>
      </c>
      <c r="D14" s="43">
        <v>14251.92</v>
      </c>
      <c r="E14" s="41" t="s">
        <v>36</v>
      </c>
      <c r="F14" s="41" t="s">
        <v>36</v>
      </c>
      <c r="G14" s="43">
        <v>2273</v>
      </c>
      <c r="H14" s="41">
        <v>98</v>
      </c>
      <c r="I14" s="41">
        <f t="shared" si="0"/>
        <v>23.193877551020407</v>
      </c>
      <c r="J14" s="41">
        <v>14</v>
      </c>
      <c r="K14" s="41">
        <v>1</v>
      </c>
      <c r="L14" s="43">
        <v>16234.67</v>
      </c>
      <c r="M14" s="43">
        <v>2465</v>
      </c>
      <c r="N14" s="39">
        <v>44393</v>
      </c>
      <c r="O14" s="38" t="s">
        <v>39</v>
      </c>
      <c r="P14" s="35"/>
      <c r="Q14" s="56"/>
      <c r="R14" s="56"/>
      <c r="S14" s="56"/>
      <c r="T14" s="56"/>
      <c r="U14" s="57"/>
      <c r="V14" s="57"/>
      <c r="W14" s="58"/>
      <c r="X14" s="57"/>
      <c r="Y14" s="34"/>
      <c r="Z14" s="58"/>
    </row>
    <row r="15" spans="1:26" ht="25.35" customHeight="1">
      <c r="A15" s="37">
        <v>3</v>
      </c>
      <c r="B15" s="63">
        <v>1</v>
      </c>
      <c r="C15" s="29" t="s">
        <v>392</v>
      </c>
      <c r="D15" s="43">
        <v>11853.49</v>
      </c>
      <c r="E15" s="41">
        <v>32927.58</v>
      </c>
      <c r="F15" s="47">
        <f t="shared" ref="F15:F21" si="1">(D15-E15)/E15</f>
        <v>-0.64001332621468088</v>
      </c>
      <c r="G15" s="43">
        <v>1702</v>
      </c>
      <c r="H15" s="41">
        <v>113</v>
      </c>
      <c r="I15" s="41">
        <f t="shared" si="0"/>
        <v>15.061946902654867</v>
      </c>
      <c r="J15" s="41">
        <v>15</v>
      </c>
      <c r="K15" s="41">
        <v>2</v>
      </c>
      <c r="L15" s="43">
        <v>65119</v>
      </c>
      <c r="M15" s="43">
        <v>9965</v>
      </c>
      <c r="N15" s="39">
        <v>44386</v>
      </c>
      <c r="O15" s="38" t="s">
        <v>41</v>
      </c>
      <c r="P15" s="35"/>
      <c r="Q15" s="56"/>
      <c r="R15" s="56"/>
      <c r="S15" s="56"/>
      <c r="T15" s="56"/>
      <c r="U15" s="57"/>
      <c r="V15" s="57"/>
      <c r="W15" s="58"/>
      <c r="X15" s="57"/>
      <c r="Y15" s="34"/>
      <c r="Z15" s="58"/>
    </row>
    <row r="16" spans="1:26" ht="25.35" customHeight="1">
      <c r="A16" s="37">
        <v>4</v>
      </c>
      <c r="B16" s="63">
        <v>2</v>
      </c>
      <c r="C16" s="29" t="s">
        <v>394</v>
      </c>
      <c r="D16" s="43">
        <v>11139.2</v>
      </c>
      <c r="E16" s="41">
        <v>14043.49</v>
      </c>
      <c r="F16" s="47">
        <f t="shared" si="1"/>
        <v>-0.20680685499117379</v>
      </c>
      <c r="G16" s="43">
        <v>1735</v>
      </c>
      <c r="H16" s="41">
        <v>83</v>
      </c>
      <c r="I16" s="41">
        <f t="shared" si="0"/>
        <v>20.903614457831324</v>
      </c>
      <c r="J16" s="41">
        <v>10</v>
      </c>
      <c r="K16" s="41">
        <v>4</v>
      </c>
      <c r="L16" s="43">
        <v>170917</v>
      </c>
      <c r="M16" s="43">
        <v>26878</v>
      </c>
      <c r="N16" s="39">
        <v>44372</v>
      </c>
      <c r="O16" s="38" t="s">
        <v>43</v>
      </c>
      <c r="P16" s="35"/>
      <c r="Q16" s="56"/>
      <c r="R16" s="56"/>
      <c r="S16" s="56"/>
      <c r="T16" s="56"/>
      <c r="U16" s="57"/>
      <c r="V16" s="57"/>
      <c r="W16" s="58"/>
      <c r="X16" s="57"/>
      <c r="Y16" s="34"/>
      <c r="Z16" s="58"/>
    </row>
    <row r="17" spans="1:26" ht="25.35" customHeight="1">
      <c r="A17" s="37">
        <v>5</v>
      </c>
      <c r="B17" s="63">
        <v>3</v>
      </c>
      <c r="C17" s="29" t="s">
        <v>365</v>
      </c>
      <c r="D17" s="43">
        <v>4110.8999999999996</v>
      </c>
      <c r="E17" s="41">
        <v>6140.02</v>
      </c>
      <c r="F17" s="47">
        <f t="shared" si="1"/>
        <v>-0.33047449356842495</v>
      </c>
      <c r="G17" s="43">
        <v>855</v>
      </c>
      <c r="H17" s="41">
        <v>63</v>
      </c>
      <c r="I17" s="41">
        <f t="shared" si="0"/>
        <v>13.571428571428571</v>
      </c>
      <c r="J17" s="41">
        <v>11</v>
      </c>
      <c r="K17" s="41">
        <v>3</v>
      </c>
      <c r="L17" s="43">
        <v>35623</v>
      </c>
      <c r="M17" s="43">
        <v>7780</v>
      </c>
      <c r="N17" s="39">
        <v>44379</v>
      </c>
      <c r="O17" s="38" t="s">
        <v>43</v>
      </c>
      <c r="P17" s="35"/>
      <c r="Q17" s="56"/>
      <c r="R17" s="56"/>
      <c r="S17" s="56"/>
      <c r="T17" s="56"/>
      <c r="U17" s="56"/>
      <c r="V17" s="57"/>
      <c r="W17" s="58"/>
      <c r="X17" s="57"/>
      <c r="Y17" s="34"/>
      <c r="Z17" s="58"/>
    </row>
    <row r="18" spans="1:26" ht="25.35" customHeight="1">
      <c r="A18" s="37">
        <v>6</v>
      </c>
      <c r="B18" s="63">
        <v>6</v>
      </c>
      <c r="C18" s="29" t="s">
        <v>391</v>
      </c>
      <c r="D18" s="43">
        <v>3499.03</v>
      </c>
      <c r="E18" s="41">
        <v>3421.17</v>
      </c>
      <c r="F18" s="47">
        <f t="shared" si="1"/>
        <v>2.2758296138455595E-2</v>
      </c>
      <c r="G18" s="43">
        <v>686</v>
      </c>
      <c r="H18" s="41">
        <v>35</v>
      </c>
      <c r="I18" s="41">
        <f t="shared" si="0"/>
        <v>19.600000000000001</v>
      </c>
      <c r="J18" s="41">
        <v>9</v>
      </c>
      <c r="K18" s="41">
        <v>7</v>
      </c>
      <c r="L18" s="43">
        <v>75646</v>
      </c>
      <c r="M18" s="43">
        <v>16833</v>
      </c>
      <c r="N18" s="39">
        <v>44351</v>
      </c>
      <c r="O18" s="38" t="s">
        <v>43</v>
      </c>
      <c r="P18" s="35"/>
      <c r="Q18" s="56"/>
      <c r="R18" s="56"/>
      <c r="S18" s="56"/>
      <c r="T18" s="56"/>
      <c r="U18" s="56"/>
      <c r="V18" s="57"/>
      <c r="W18" s="58"/>
      <c r="X18" s="57"/>
      <c r="Y18" s="34"/>
      <c r="Z18" s="58"/>
    </row>
    <row r="19" spans="1:26" ht="25.35" customHeight="1">
      <c r="A19" s="37">
        <v>7</v>
      </c>
      <c r="B19" s="63">
        <v>5</v>
      </c>
      <c r="C19" s="69" t="s">
        <v>243</v>
      </c>
      <c r="D19" s="43">
        <v>3118.41</v>
      </c>
      <c r="E19" s="41">
        <v>3997.12</v>
      </c>
      <c r="F19" s="47">
        <f t="shared" si="1"/>
        <v>-0.21983578176286928</v>
      </c>
      <c r="G19" s="43">
        <v>637</v>
      </c>
      <c r="H19" s="41">
        <v>50</v>
      </c>
      <c r="I19" s="41">
        <f t="shared" si="0"/>
        <v>12.74</v>
      </c>
      <c r="J19" s="41">
        <v>11</v>
      </c>
      <c r="K19" s="41">
        <v>4</v>
      </c>
      <c r="L19" s="43">
        <v>39619.43</v>
      </c>
      <c r="M19" s="43">
        <v>8823</v>
      </c>
      <c r="N19" s="39">
        <v>44372</v>
      </c>
      <c r="O19" s="38" t="s">
        <v>68</v>
      </c>
      <c r="P19" s="35"/>
      <c r="Q19" s="56"/>
      <c r="R19" s="56"/>
      <c r="S19" s="56"/>
      <c r="T19" s="56"/>
      <c r="U19" s="56"/>
      <c r="V19" s="57"/>
      <c r="W19" s="58"/>
      <c r="X19" s="57"/>
      <c r="Y19" s="34"/>
      <c r="Z19" s="58"/>
    </row>
    <row r="20" spans="1:26" ht="25.35" customHeight="1">
      <c r="A20" s="37">
        <v>8</v>
      </c>
      <c r="B20" s="63">
        <v>4</v>
      </c>
      <c r="C20" s="29" t="s">
        <v>427</v>
      </c>
      <c r="D20" s="43">
        <v>1921.65</v>
      </c>
      <c r="E20" s="41">
        <v>4728.8999999999996</v>
      </c>
      <c r="F20" s="47">
        <f t="shared" si="1"/>
        <v>-0.59363699803336922</v>
      </c>
      <c r="G20" s="43">
        <v>292</v>
      </c>
      <c r="H20" s="41">
        <v>21</v>
      </c>
      <c r="I20" s="41">
        <f t="shared" si="0"/>
        <v>13.904761904761905</v>
      </c>
      <c r="J20" s="41">
        <v>5</v>
      </c>
      <c r="K20" s="41">
        <v>3</v>
      </c>
      <c r="L20" s="43">
        <v>27080</v>
      </c>
      <c r="M20" s="43">
        <v>4505</v>
      </c>
      <c r="N20" s="39">
        <v>44379</v>
      </c>
      <c r="O20" s="38" t="s">
        <v>43</v>
      </c>
      <c r="P20" s="35"/>
      <c r="R20" s="40"/>
      <c r="T20" s="35"/>
      <c r="U20" s="34"/>
      <c r="V20" s="34"/>
      <c r="W20" s="34"/>
      <c r="X20" s="35"/>
      <c r="Y20" s="34"/>
      <c r="Z20" s="34"/>
    </row>
    <row r="21" spans="1:26" ht="25.35" customHeight="1">
      <c r="A21" s="37">
        <v>9</v>
      </c>
      <c r="B21" s="63">
        <v>10</v>
      </c>
      <c r="C21" s="29" t="s">
        <v>390</v>
      </c>
      <c r="D21" s="43">
        <v>1683.94</v>
      </c>
      <c r="E21" s="41">
        <v>2102.4899999999998</v>
      </c>
      <c r="F21" s="47">
        <f t="shared" si="1"/>
        <v>-0.19907347954092516</v>
      </c>
      <c r="G21" s="43">
        <v>247</v>
      </c>
      <c r="H21" s="41">
        <v>10</v>
      </c>
      <c r="I21" s="41">
        <f t="shared" si="0"/>
        <v>24.7</v>
      </c>
      <c r="J21" s="41">
        <v>4</v>
      </c>
      <c r="K21" s="41">
        <v>7</v>
      </c>
      <c r="L21" s="43">
        <v>103896.23</v>
      </c>
      <c r="M21" s="43">
        <v>16645</v>
      </c>
      <c r="N21" s="39">
        <v>44351</v>
      </c>
      <c r="O21" s="38" t="s">
        <v>45</v>
      </c>
      <c r="P21" s="35"/>
      <c r="R21" s="40"/>
      <c r="T21" s="35"/>
      <c r="U21" s="34"/>
      <c r="V21" s="34"/>
      <c r="W21" s="34"/>
      <c r="X21" s="35"/>
      <c r="Y21" s="34"/>
      <c r="Z21" s="34"/>
    </row>
    <row r="22" spans="1:26" ht="25.35" customHeight="1">
      <c r="A22" s="37">
        <v>10</v>
      </c>
      <c r="B22" s="63" t="s">
        <v>34</v>
      </c>
      <c r="C22" s="29" t="s">
        <v>412</v>
      </c>
      <c r="D22" s="43">
        <v>1604.07</v>
      </c>
      <c r="E22" s="41" t="s">
        <v>36</v>
      </c>
      <c r="F22" s="41" t="s">
        <v>36</v>
      </c>
      <c r="G22" s="43">
        <v>261</v>
      </c>
      <c r="H22" s="41">
        <v>34</v>
      </c>
      <c r="I22" s="41">
        <f t="shared" si="0"/>
        <v>7.6764705882352944</v>
      </c>
      <c r="J22" s="41">
        <v>11</v>
      </c>
      <c r="K22" s="41">
        <v>1</v>
      </c>
      <c r="L22" s="43">
        <v>1604.07</v>
      </c>
      <c r="M22" s="43">
        <v>261</v>
      </c>
      <c r="N22" s="39">
        <v>44393</v>
      </c>
      <c r="O22" s="38" t="s">
        <v>91</v>
      </c>
      <c r="P22" s="35"/>
      <c r="R22" s="40"/>
      <c r="T22" s="35"/>
      <c r="U22" s="34"/>
      <c r="V22" s="34"/>
      <c r="W22" s="34"/>
      <c r="X22" s="35"/>
      <c r="Y22" s="34"/>
      <c r="Z22" s="34"/>
    </row>
    <row r="23" spans="1:26" ht="25.35" customHeight="1">
      <c r="A23" s="14"/>
      <c r="B23" s="14"/>
      <c r="C23" s="28" t="s">
        <v>53</v>
      </c>
      <c r="D23" s="36">
        <f>SUM(D13:D22)</f>
        <v>89414.22</v>
      </c>
      <c r="E23" s="36">
        <f t="shared" ref="E23:G23" si="2">SUM(E13:E22)</f>
        <v>67360.77</v>
      </c>
      <c r="F23" s="55">
        <f t="shared" ref="F23" si="3">(D23-E23)/E23</f>
        <v>0.32739308057197081</v>
      </c>
      <c r="G23" s="36">
        <f t="shared" si="2"/>
        <v>15630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 t="s">
        <v>34</v>
      </c>
      <c r="C25" s="29" t="s">
        <v>430</v>
      </c>
      <c r="D25" s="43">
        <v>1338.49</v>
      </c>
      <c r="E25" s="41" t="s">
        <v>36</v>
      </c>
      <c r="F25" s="41" t="s">
        <v>36</v>
      </c>
      <c r="G25" s="43">
        <v>213</v>
      </c>
      <c r="H25" s="41">
        <v>58</v>
      </c>
      <c r="I25" s="41">
        <f t="shared" ref="I25:I30" si="4">G25/H25</f>
        <v>3.6724137931034484</v>
      </c>
      <c r="J25" s="41">
        <v>12</v>
      </c>
      <c r="K25" s="41">
        <v>1</v>
      </c>
      <c r="L25" s="43">
        <v>1338.49</v>
      </c>
      <c r="M25" s="43">
        <v>213</v>
      </c>
      <c r="N25" s="39">
        <v>44393</v>
      </c>
      <c r="O25" s="38" t="s">
        <v>68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63">
        <v>7</v>
      </c>
      <c r="C26" s="29" t="s">
        <v>428</v>
      </c>
      <c r="D26" s="43">
        <v>1008.56</v>
      </c>
      <c r="E26" s="41">
        <v>2218.6799999999998</v>
      </c>
      <c r="F26" s="47">
        <f t="shared" ref="F26:F35" si="5">(D26-E26)/E26</f>
        <v>-0.54542340490742247</v>
      </c>
      <c r="G26" s="43">
        <v>199</v>
      </c>
      <c r="H26" s="41">
        <v>17</v>
      </c>
      <c r="I26" s="41">
        <f t="shared" si="4"/>
        <v>11.705882352941176</v>
      </c>
      <c r="J26" s="41">
        <v>6</v>
      </c>
      <c r="K26" s="41">
        <v>6</v>
      </c>
      <c r="L26" s="43">
        <v>65857.850000000006</v>
      </c>
      <c r="M26" s="43">
        <v>14385</v>
      </c>
      <c r="N26" s="39">
        <v>44358</v>
      </c>
      <c r="O26" s="38" t="s">
        <v>39</v>
      </c>
      <c r="P26" s="35"/>
      <c r="Q26" s="56"/>
      <c r="R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63">
        <v>8</v>
      </c>
      <c r="C27" s="29" t="s">
        <v>435</v>
      </c>
      <c r="D27" s="43">
        <v>711.93</v>
      </c>
      <c r="E27" s="41">
        <v>2202.91</v>
      </c>
      <c r="F27" s="47">
        <f t="shared" si="5"/>
        <v>-0.67682292967029978</v>
      </c>
      <c r="G27" s="43">
        <v>177</v>
      </c>
      <c r="H27" s="41">
        <v>42</v>
      </c>
      <c r="I27" s="41">
        <f t="shared" si="4"/>
        <v>4.2142857142857144</v>
      </c>
      <c r="J27" s="41">
        <v>12</v>
      </c>
      <c r="K27" s="41">
        <v>2</v>
      </c>
      <c r="L27" s="43">
        <v>5749.79</v>
      </c>
      <c r="M27" s="43">
        <v>1445</v>
      </c>
      <c r="N27" s="39">
        <v>44386</v>
      </c>
      <c r="O27" s="38" t="s">
        <v>48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63">
        <v>11</v>
      </c>
      <c r="C28" s="29" t="s">
        <v>396</v>
      </c>
      <c r="D28" s="43">
        <v>558</v>
      </c>
      <c r="E28" s="41">
        <v>1606</v>
      </c>
      <c r="F28" s="47">
        <f t="shared" si="5"/>
        <v>-0.65255292652552932</v>
      </c>
      <c r="G28" s="43">
        <v>100</v>
      </c>
      <c r="H28" s="41">
        <v>6</v>
      </c>
      <c r="I28" s="41">
        <f t="shared" si="4"/>
        <v>16.666666666666668</v>
      </c>
      <c r="J28" s="41">
        <v>2</v>
      </c>
      <c r="K28" s="41">
        <v>3</v>
      </c>
      <c r="L28" s="43">
        <v>5667.58</v>
      </c>
      <c r="M28" s="43">
        <v>1082</v>
      </c>
      <c r="N28" s="39">
        <v>44379</v>
      </c>
      <c r="O28" s="38" t="s">
        <v>59</v>
      </c>
      <c r="P28" s="35"/>
      <c r="Q28" s="56"/>
      <c r="R28" s="56"/>
      <c r="S28" s="56"/>
      <c r="T28" s="56"/>
      <c r="U28" s="56"/>
      <c r="V28" s="57"/>
      <c r="W28" s="58"/>
      <c r="X28" s="57"/>
      <c r="Y28" s="34"/>
      <c r="Z28" s="58"/>
    </row>
    <row r="29" spans="1:26" ht="25.35" customHeight="1">
      <c r="A29" s="37">
        <v>15</v>
      </c>
      <c r="B29" s="64">
        <v>12</v>
      </c>
      <c r="C29" s="29" t="s">
        <v>304</v>
      </c>
      <c r="D29" s="43">
        <v>339.1</v>
      </c>
      <c r="E29" s="41">
        <v>1204.78</v>
      </c>
      <c r="F29" s="47">
        <f t="shared" si="5"/>
        <v>-0.71853782433307323</v>
      </c>
      <c r="G29" s="43">
        <v>54</v>
      </c>
      <c r="H29" s="41">
        <v>3</v>
      </c>
      <c r="I29" s="41">
        <f t="shared" si="4"/>
        <v>18</v>
      </c>
      <c r="J29" s="41">
        <v>2</v>
      </c>
      <c r="K29" s="41">
        <v>8</v>
      </c>
      <c r="L29" s="43">
        <v>106305</v>
      </c>
      <c r="M29" s="43">
        <v>16930</v>
      </c>
      <c r="N29" s="39">
        <v>44344</v>
      </c>
      <c r="O29" s="48" t="s">
        <v>37</v>
      </c>
      <c r="P29" s="35"/>
      <c r="R29" s="40"/>
      <c r="T29" s="35"/>
      <c r="U29" s="34"/>
      <c r="V29" s="34"/>
      <c r="W29" s="35"/>
      <c r="X29" s="34"/>
      <c r="Y29" s="34"/>
      <c r="Z29" s="34"/>
    </row>
    <row r="30" spans="1:26" ht="25.35" customHeight="1">
      <c r="A30" s="37">
        <v>16</v>
      </c>
      <c r="B30" s="63">
        <v>15</v>
      </c>
      <c r="C30" s="29" t="s">
        <v>429</v>
      </c>
      <c r="D30" s="43">
        <v>311.5</v>
      </c>
      <c r="E30" s="41">
        <v>360.5</v>
      </c>
      <c r="F30" s="47">
        <f t="shared" si="5"/>
        <v>-0.13592233009708737</v>
      </c>
      <c r="G30" s="43">
        <v>56</v>
      </c>
      <c r="H30" s="41">
        <v>4</v>
      </c>
      <c r="I30" s="41">
        <f t="shared" si="4"/>
        <v>14</v>
      </c>
      <c r="J30" s="41">
        <v>2</v>
      </c>
      <c r="K30" s="41">
        <v>8</v>
      </c>
      <c r="L30" s="43">
        <v>25382</v>
      </c>
      <c r="M30" s="43">
        <v>4446</v>
      </c>
      <c r="N30" s="39">
        <v>44344</v>
      </c>
      <c r="O30" s="38" t="s">
        <v>41</v>
      </c>
      <c r="P30" s="35"/>
      <c r="R30" s="40"/>
      <c r="T30" s="35"/>
      <c r="U30" s="34"/>
      <c r="V30" s="34"/>
      <c r="W30" s="34"/>
      <c r="X30" s="34"/>
      <c r="Y30" s="34"/>
      <c r="Z30" s="35"/>
    </row>
    <row r="31" spans="1:26" ht="25.35" customHeight="1">
      <c r="A31" s="37">
        <v>17</v>
      </c>
      <c r="B31" s="63">
        <v>13</v>
      </c>
      <c r="C31" s="29" t="s">
        <v>431</v>
      </c>
      <c r="D31" s="43">
        <v>249</v>
      </c>
      <c r="E31" s="41">
        <v>824</v>
      </c>
      <c r="F31" s="47">
        <f t="shared" si="5"/>
        <v>-0.69781553398058249</v>
      </c>
      <c r="G31" s="43">
        <v>42</v>
      </c>
      <c r="H31" s="41" t="s">
        <v>36</v>
      </c>
      <c r="I31" s="41" t="s">
        <v>36</v>
      </c>
      <c r="J31" s="41">
        <v>1</v>
      </c>
      <c r="K31" s="41">
        <v>5</v>
      </c>
      <c r="L31" s="43">
        <v>33702</v>
      </c>
      <c r="M31" s="43">
        <v>5686</v>
      </c>
      <c r="N31" s="39">
        <v>44365</v>
      </c>
      <c r="O31" s="38" t="s">
        <v>65</v>
      </c>
      <c r="P31" s="35"/>
      <c r="R31" s="40"/>
      <c r="T31" s="35"/>
      <c r="U31" s="34"/>
      <c r="V31" s="34"/>
      <c r="W31" s="34"/>
      <c r="X31" s="34"/>
      <c r="Y31" s="34"/>
      <c r="Z31" s="35"/>
    </row>
    <row r="32" spans="1:26" ht="25.35" customHeight="1">
      <c r="A32" s="37">
        <v>18</v>
      </c>
      <c r="B32" s="61">
        <v>20</v>
      </c>
      <c r="C32" s="42" t="s">
        <v>216</v>
      </c>
      <c r="D32" s="43">
        <v>230</v>
      </c>
      <c r="E32" s="43">
        <v>158</v>
      </c>
      <c r="F32" s="47">
        <f t="shared" si="5"/>
        <v>0.45569620253164556</v>
      </c>
      <c r="G32" s="43">
        <v>46</v>
      </c>
      <c r="H32" s="41" t="s">
        <v>36</v>
      </c>
      <c r="I32" s="41" t="s">
        <v>36</v>
      </c>
      <c r="J32" s="41">
        <v>1</v>
      </c>
      <c r="K32" s="41">
        <v>8</v>
      </c>
      <c r="L32" s="43">
        <v>4939.92</v>
      </c>
      <c r="M32" s="43">
        <v>982</v>
      </c>
      <c r="N32" s="39">
        <v>44330</v>
      </c>
      <c r="O32" s="38" t="s">
        <v>81</v>
      </c>
      <c r="P32" s="35"/>
      <c r="Q32" s="56"/>
      <c r="R32" s="56"/>
      <c r="S32" s="56"/>
      <c r="T32" s="56"/>
      <c r="U32" s="56"/>
      <c r="V32" s="57"/>
      <c r="W32" s="58"/>
      <c r="X32" s="57"/>
      <c r="Y32" s="34"/>
      <c r="Z32" s="58"/>
    </row>
    <row r="33" spans="1:26" ht="25.35" customHeight="1">
      <c r="A33" s="37">
        <v>19</v>
      </c>
      <c r="B33" s="63">
        <v>16</v>
      </c>
      <c r="C33" s="29" t="s">
        <v>432</v>
      </c>
      <c r="D33" s="43">
        <v>177.3</v>
      </c>
      <c r="E33" s="41">
        <v>301.75</v>
      </c>
      <c r="F33" s="47">
        <f t="shared" si="5"/>
        <v>-0.41242750621375307</v>
      </c>
      <c r="G33" s="43">
        <v>34</v>
      </c>
      <c r="H33" s="41">
        <v>3</v>
      </c>
      <c r="I33" s="41">
        <f>G33/H33</f>
        <v>11.333333333333334</v>
      </c>
      <c r="J33" s="41">
        <v>1</v>
      </c>
      <c r="K33" s="41">
        <v>9</v>
      </c>
      <c r="L33" s="43">
        <v>54632</v>
      </c>
      <c r="M33" s="43">
        <v>11811</v>
      </c>
      <c r="N33" s="39">
        <v>44337</v>
      </c>
      <c r="O33" s="38" t="s">
        <v>41</v>
      </c>
      <c r="P33" s="35"/>
      <c r="Q33" s="56"/>
      <c r="R33" s="56"/>
      <c r="S33" s="56"/>
      <c r="T33" s="56"/>
      <c r="U33" s="56"/>
      <c r="V33" s="57"/>
      <c r="W33" s="58"/>
      <c r="X33" s="57"/>
      <c r="Y33" s="34"/>
      <c r="Z33" s="58"/>
    </row>
    <row r="34" spans="1:26" ht="25.35" customHeight="1">
      <c r="A34" s="37">
        <v>20</v>
      </c>
      <c r="B34" s="63">
        <v>18</v>
      </c>
      <c r="C34" s="50" t="s">
        <v>395</v>
      </c>
      <c r="D34" s="43">
        <v>154</v>
      </c>
      <c r="E34" s="41">
        <v>142.97</v>
      </c>
      <c r="F34" s="47">
        <f t="shared" si="5"/>
        <v>7.7149052248723524E-2</v>
      </c>
      <c r="G34" s="43">
        <v>33</v>
      </c>
      <c r="H34" s="31">
        <v>4</v>
      </c>
      <c r="I34" s="41">
        <f>G34/H34</f>
        <v>8.25</v>
      </c>
      <c r="J34" s="41">
        <v>2</v>
      </c>
      <c r="K34" s="41">
        <v>12</v>
      </c>
      <c r="L34" s="43">
        <v>44931</v>
      </c>
      <c r="M34" s="43">
        <v>9348</v>
      </c>
      <c r="N34" s="39">
        <v>44316</v>
      </c>
      <c r="O34" s="38" t="s">
        <v>41</v>
      </c>
      <c r="P34" s="35"/>
      <c r="Q34" s="56"/>
      <c r="R34" s="56"/>
      <c r="S34" s="56"/>
      <c r="T34" s="56"/>
      <c r="U34" s="56"/>
      <c r="V34" s="57"/>
      <c r="W34" s="58"/>
      <c r="X34" s="57"/>
      <c r="Y34" s="34"/>
      <c r="Z34" s="58"/>
    </row>
    <row r="35" spans="1:26" ht="25.35" customHeight="1">
      <c r="A35" s="14"/>
      <c r="B35" s="14"/>
      <c r="C35" s="28" t="s">
        <v>69</v>
      </c>
      <c r="D35" s="36">
        <f>SUM(D23:D34)</f>
        <v>94492.1</v>
      </c>
      <c r="E35" s="36">
        <f t="shared" ref="E35:G35" si="6">SUM(E23:E34)</f>
        <v>76380.36</v>
      </c>
      <c r="F35" s="55">
        <f t="shared" si="5"/>
        <v>0.23712561710890084</v>
      </c>
      <c r="G35" s="36">
        <f t="shared" si="6"/>
        <v>16584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63">
        <v>22</v>
      </c>
      <c r="C37" s="29" t="s">
        <v>398</v>
      </c>
      <c r="D37" s="43">
        <v>154</v>
      </c>
      <c r="E37" s="41">
        <v>98</v>
      </c>
      <c r="F37" s="47">
        <f>(D37-E37)/E37</f>
        <v>0.5714285714285714</v>
      </c>
      <c r="G37" s="43">
        <v>26</v>
      </c>
      <c r="H37" s="41">
        <v>3</v>
      </c>
      <c r="I37" s="41">
        <f>G37/H37</f>
        <v>8.6666666666666661</v>
      </c>
      <c r="J37" s="41">
        <v>1</v>
      </c>
      <c r="K37" s="41">
        <v>5</v>
      </c>
      <c r="L37" s="43">
        <v>10879.52</v>
      </c>
      <c r="M37" s="43">
        <v>2034</v>
      </c>
      <c r="N37" s="39">
        <v>44365</v>
      </c>
      <c r="O37" s="38" t="s">
        <v>68</v>
      </c>
      <c r="P37" s="35"/>
      <c r="Q37" s="56"/>
      <c r="R37" s="56"/>
      <c r="S37" s="56"/>
      <c r="T37" s="56"/>
      <c r="U37" s="56"/>
      <c r="V37" s="57"/>
      <c r="W37" s="58"/>
      <c r="X37" s="57"/>
      <c r="Y37" s="34"/>
      <c r="Z37" s="58"/>
    </row>
    <row r="38" spans="1:26" ht="25.35" customHeight="1">
      <c r="A38" s="37">
        <v>22</v>
      </c>
      <c r="B38" s="63">
        <v>9</v>
      </c>
      <c r="C38" s="29" t="s">
        <v>433</v>
      </c>
      <c r="D38" s="43">
        <v>143.35</v>
      </c>
      <c r="E38" s="41">
        <v>2109.2399999999998</v>
      </c>
      <c r="F38" s="47">
        <f>(D38-E38)/E38</f>
        <v>-0.93203713185792048</v>
      </c>
      <c r="G38" s="43">
        <v>23</v>
      </c>
      <c r="H38" s="41">
        <v>3</v>
      </c>
      <c r="I38" s="41">
        <f>G38/H38</f>
        <v>7.666666666666667</v>
      </c>
      <c r="J38" s="41">
        <v>2</v>
      </c>
      <c r="K38" s="41">
        <v>3</v>
      </c>
      <c r="L38" s="43">
        <v>10862.47</v>
      </c>
      <c r="M38" s="43">
        <v>1902</v>
      </c>
      <c r="N38" s="39">
        <v>44379</v>
      </c>
      <c r="O38" s="38" t="s">
        <v>68</v>
      </c>
      <c r="P38" s="35"/>
      <c r="Q38" s="56"/>
      <c r="R38" s="56"/>
      <c r="S38" s="56"/>
      <c r="T38" s="56"/>
      <c r="U38" s="56"/>
      <c r="V38" s="57"/>
      <c r="W38" s="58"/>
      <c r="X38" s="57"/>
      <c r="Y38" s="34"/>
      <c r="Z38" s="58"/>
    </row>
    <row r="39" spans="1:26" ht="25.35" customHeight="1">
      <c r="A39" s="37">
        <v>23</v>
      </c>
      <c r="B39" s="44" t="s">
        <v>36</v>
      </c>
      <c r="C39" s="42" t="s">
        <v>382</v>
      </c>
      <c r="D39" s="43">
        <v>94</v>
      </c>
      <c r="E39" s="41" t="s">
        <v>36</v>
      </c>
      <c r="F39" s="41" t="s">
        <v>36</v>
      </c>
      <c r="G39" s="43">
        <v>44</v>
      </c>
      <c r="H39" s="31">
        <v>4</v>
      </c>
      <c r="I39" s="41">
        <f>G39/H39</f>
        <v>11</v>
      </c>
      <c r="J39" s="41">
        <v>2</v>
      </c>
      <c r="K39" s="41" t="s">
        <v>36</v>
      </c>
      <c r="L39" s="43">
        <v>246158</v>
      </c>
      <c r="M39" s="43">
        <v>51097</v>
      </c>
      <c r="N39" s="39">
        <v>43840</v>
      </c>
      <c r="O39" s="38" t="s">
        <v>41</v>
      </c>
      <c r="P39" s="35"/>
      <c r="Q39" s="56"/>
      <c r="R39" s="56"/>
      <c r="S39" s="56"/>
      <c r="T39" s="56"/>
      <c r="U39" s="56"/>
      <c r="V39" s="57"/>
      <c r="W39" s="58"/>
      <c r="X39" s="57"/>
      <c r="Y39" s="34"/>
      <c r="Z39" s="58"/>
    </row>
    <row r="40" spans="1:26" ht="25.35" customHeight="1">
      <c r="A40" s="37">
        <v>24</v>
      </c>
      <c r="B40" s="64">
        <v>14</v>
      </c>
      <c r="C40" s="49" t="s">
        <v>434</v>
      </c>
      <c r="D40" s="43">
        <v>83</v>
      </c>
      <c r="E40" s="41">
        <v>473</v>
      </c>
      <c r="F40" s="47">
        <f>(D40-E40)/E40</f>
        <v>-0.82452431289640593</v>
      </c>
      <c r="G40" s="43">
        <v>14</v>
      </c>
      <c r="H40" s="41" t="s">
        <v>36</v>
      </c>
      <c r="I40" s="41" t="s">
        <v>36</v>
      </c>
      <c r="J40" s="41">
        <v>1</v>
      </c>
      <c r="K40" s="41">
        <v>3</v>
      </c>
      <c r="L40" s="43">
        <v>5180</v>
      </c>
      <c r="M40" s="43">
        <v>926</v>
      </c>
      <c r="N40" s="39">
        <v>44379</v>
      </c>
      <c r="O40" s="38" t="s">
        <v>65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37">
        <v>25</v>
      </c>
      <c r="B41" s="64">
        <v>23</v>
      </c>
      <c r="C41" s="53" t="s">
        <v>110</v>
      </c>
      <c r="D41" s="43">
        <v>74</v>
      </c>
      <c r="E41" s="41">
        <v>54</v>
      </c>
      <c r="F41" s="47">
        <f>(D41-E41)/E41</f>
        <v>0.37037037037037035</v>
      </c>
      <c r="G41" s="43">
        <v>13</v>
      </c>
      <c r="H41" s="41">
        <v>2</v>
      </c>
      <c r="I41" s="41">
        <f t="shared" ref="I41:I46" si="7">G41/H41</f>
        <v>6.5</v>
      </c>
      <c r="J41" s="41">
        <v>1</v>
      </c>
      <c r="K41" s="41">
        <v>11</v>
      </c>
      <c r="L41" s="43">
        <v>23354</v>
      </c>
      <c r="M41" s="43">
        <v>4105</v>
      </c>
      <c r="N41" s="39">
        <v>44323</v>
      </c>
      <c r="O41" s="38" t="s">
        <v>41</v>
      </c>
      <c r="P41" s="35"/>
      <c r="Q41" s="56"/>
      <c r="R41" s="56"/>
      <c r="S41" s="56"/>
      <c r="T41" s="56"/>
      <c r="U41" s="56"/>
      <c r="V41" s="57"/>
      <c r="W41" s="58"/>
      <c r="X41" s="57"/>
      <c r="Y41" s="34"/>
      <c r="Z41" s="59"/>
    </row>
    <row r="42" spans="1:26" ht="25.35" customHeight="1">
      <c r="A42" s="37">
        <v>26</v>
      </c>
      <c r="B42" s="41" t="s">
        <v>36</v>
      </c>
      <c r="C42" s="29" t="s">
        <v>385</v>
      </c>
      <c r="D42" s="43">
        <v>40</v>
      </c>
      <c r="E42" s="41" t="s">
        <v>36</v>
      </c>
      <c r="F42" s="41" t="s">
        <v>36</v>
      </c>
      <c r="G42" s="43">
        <v>20</v>
      </c>
      <c r="H42" s="41">
        <v>2</v>
      </c>
      <c r="I42" s="41">
        <f t="shared" si="7"/>
        <v>10</v>
      </c>
      <c r="J42" s="41">
        <v>2</v>
      </c>
      <c r="K42" s="41" t="s">
        <v>36</v>
      </c>
      <c r="L42" s="43">
        <v>817116</v>
      </c>
      <c r="M42" s="43">
        <v>154644</v>
      </c>
      <c r="N42" s="39">
        <v>43665</v>
      </c>
      <c r="O42" s="38" t="s">
        <v>41</v>
      </c>
      <c r="P42" s="35"/>
      <c r="Q42" s="56"/>
      <c r="R42" s="56"/>
      <c r="S42" s="56"/>
      <c r="T42" s="56"/>
      <c r="U42" s="56"/>
      <c r="V42" s="57"/>
      <c r="W42" s="58"/>
      <c r="X42" s="57"/>
      <c r="Y42" s="34"/>
      <c r="Z42" s="58"/>
    </row>
    <row r="43" spans="1:26" ht="25.35" customHeight="1">
      <c r="A43" s="37">
        <v>27</v>
      </c>
      <c r="B43" s="44" t="s">
        <v>36</v>
      </c>
      <c r="C43" s="42" t="s">
        <v>420</v>
      </c>
      <c r="D43" s="43">
        <v>24</v>
      </c>
      <c r="E43" s="41" t="s">
        <v>36</v>
      </c>
      <c r="F43" s="41" t="s">
        <v>36</v>
      </c>
      <c r="G43" s="43">
        <v>12</v>
      </c>
      <c r="H43" s="31">
        <v>1</v>
      </c>
      <c r="I43" s="41">
        <f t="shared" si="7"/>
        <v>12</v>
      </c>
      <c r="J43" s="41">
        <v>1</v>
      </c>
      <c r="K43" s="41" t="s">
        <v>36</v>
      </c>
      <c r="L43" s="43">
        <v>24008</v>
      </c>
      <c r="M43" s="43">
        <v>5671</v>
      </c>
      <c r="N43" s="39">
        <v>44015</v>
      </c>
      <c r="O43" s="38" t="s">
        <v>68</v>
      </c>
      <c r="P43" s="35"/>
      <c r="Q43" s="56"/>
      <c r="R43" s="56"/>
      <c r="S43" s="56"/>
      <c r="T43" s="56"/>
      <c r="U43" s="56"/>
      <c r="V43" s="57"/>
      <c r="W43" s="58"/>
      <c r="X43" s="57"/>
      <c r="Y43" s="34"/>
      <c r="Z43" s="58"/>
    </row>
    <row r="44" spans="1:26" ht="25.35" customHeight="1">
      <c r="A44" s="37">
        <v>28</v>
      </c>
      <c r="B44" s="63">
        <v>21</v>
      </c>
      <c r="C44" s="49" t="s">
        <v>440</v>
      </c>
      <c r="D44" s="43">
        <v>16.649999999999999</v>
      </c>
      <c r="E44" s="41">
        <v>108.35</v>
      </c>
      <c r="F44" s="47">
        <f>(D44-E44)/E44</f>
        <v>-0.84633133364097823</v>
      </c>
      <c r="G44" s="43">
        <v>3</v>
      </c>
      <c r="H44" s="41">
        <v>1</v>
      </c>
      <c r="I44" s="41">
        <f t="shared" si="7"/>
        <v>3</v>
      </c>
      <c r="J44" s="41">
        <v>1</v>
      </c>
      <c r="K44" s="41">
        <v>3</v>
      </c>
      <c r="L44" s="43">
        <v>2757</v>
      </c>
      <c r="M44" s="43">
        <v>471</v>
      </c>
      <c r="N44" s="39">
        <v>44379</v>
      </c>
      <c r="O44" s="38" t="s">
        <v>50</v>
      </c>
      <c r="P44" s="35"/>
      <c r="Q44" s="56"/>
      <c r="R44" s="56"/>
      <c r="S44" s="56"/>
      <c r="T44" s="56"/>
      <c r="U44" s="56"/>
      <c r="V44" s="57"/>
      <c r="W44" s="58"/>
      <c r="X44" s="57"/>
      <c r="Y44" s="58"/>
      <c r="Z44" s="34"/>
    </row>
    <row r="45" spans="1:26" ht="25.35" customHeight="1">
      <c r="A45" s="37">
        <v>29</v>
      </c>
      <c r="B45" s="65">
        <v>26</v>
      </c>
      <c r="C45" s="29" t="s">
        <v>397</v>
      </c>
      <c r="D45" s="43">
        <v>12</v>
      </c>
      <c r="E45" s="41">
        <v>22</v>
      </c>
      <c r="F45" s="47">
        <f>(D45-E45)/E45</f>
        <v>-0.45454545454545453</v>
      </c>
      <c r="G45" s="43">
        <v>2</v>
      </c>
      <c r="H45" s="31">
        <v>1</v>
      </c>
      <c r="I45" s="41">
        <f t="shared" si="7"/>
        <v>2</v>
      </c>
      <c r="J45" s="41">
        <v>1</v>
      </c>
      <c r="K45" s="41" t="s">
        <v>36</v>
      </c>
      <c r="L45" s="43">
        <v>49241</v>
      </c>
      <c r="M45" s="43">
        <v>9186</v>
      </c>
      <c r="N45" s="39">
        <v>43805</v>
      </c>
      <c r="O45" s="38" t="s">
        <v>68</v>
      </c>
      <c r="P45" s="35"/>
      <c r="Q45" s="56"/>
      <c r="R45" s="56"/>
      <c r="S45" s="56"/>
      <c r="T45" s="56"/>
      <c r="U45" s="56"/>
      <c r="V45" s="57"/>
      <c r="W45" s="58"/>
      <c r="X45" s="57"/>
      <c r="Y45" s="34"/>
      <c r="Z45" s="58"/>
    </row>
    <row r="46" spans="1:26" ht="25.35" customHeight="1">
      <c r="A46" s="37">
        <v>30</v>
      </c>
      <c r="B46" s="44" t="s">
        <v>36</v>
      </c>
      <c r="C46" s="60" t="s">
        <v>421</v>
      </c>
      <c r="D46" s="43">
        <v>8</v>
      </c>
      <c r="E46" s="41" t="s">
        <v>36</v>
      </c>
      <c r="F46" s="41" t="s">
        <v>36</v>
      </c>
      <c r="G46" s="43">
        <v>4</v>
      </c>
      <c r="H46" s="31">
        <v>1</v>
      </c>
      <c r="I46" s="41">
        <f t="shared" si="7"/>
        <v>4</v>
      </c>
      <c r="J46" s="41">
        <v>1</v>
      </c>
      <c r="K46" s="41" t="s">
        <v>36</v>
      </c>
      <c r="L46" s="43">
        <v>19721</v>
      </c>
      <c r="M46" s="43">
        <v>4626</v>
      </c>
      <c r="N46" s="39">
        <v>44057</v>
      </c>
      <c r="O46" s="38" t="s">
        <v>68</v>
      </c>
      <c r="P46" s="35"/>
      <c r="Q46" s="56"/>
      <c r="R46" s="56"/>
      <c r="S46" s="56"/>
      <c r="T46" s="56"/>
      <c r="U46" s="56"/>
      <c r="V46" s="57"/>
      <c r="W46" s="58"/>
      <c r="X46" s="57"/>
      <c r="Y46" s="58"/>
      <c r="Z46" s="34"/>
    </row>
    <row r="47" spans="1:26" ht="25.35" customHeight="1">
      <c r="A47" s="14"/>
      <c r="B47" s="14"/>
      <c r="C47" s="28" t="s">
        <v>101</v>
      </c>
      <c r="D47" s="36">
        <f>SUM(D35:D46)</f>
        <v>95141.1</v>
      </c>
      <c r="E47" s="36">
        <f>SUM(E35:E46)</f>
        <v>79244.950000000012</v>
      </c>
      <c r="F47" s="55">
        <f>(D47-E47)/E47</f>
        <v>0.20059511678662162</v>
      </c>
      <c r="G47" s="36">
        <f>SUM(G35:G46)</f>
        <v>16745</v>
      </c>
      <c r="H47" s="36"/>
      <c r="I47" s="16"/>
      <c r="J47" s="15"/>
      <c r="K47" s="17"/>
      <c r="L47" s="18"/>
      <c r="M47" s="22"/>
      <c r="N47" s="19"/>
      <c r="O47" s="48"/>
    </row>
    <row r="48" spans="1:26" ht="23.1" customHeight="1"/>
    <row r="49" spans="18:18" ht="17.25" customHeight="1"/>
    <row r="50" spans="18:18" ht="16.5" customHeight="1"/>
    <row r="63" spans="18:18">
      <c r="R63" s="35"/>
    </row>
    <row r="66" spans="16:16">
      <c r="P66" s="35"/>
    </row>
    <row r="70" spans="16:16" ht="12" customHeight="1"/>
  </sheetData>
  <sortState xmlns:xlrd2="http://schemas.microsoft.com/office/spreadsheetml/2017/richdata2" ref="B13:O46">
    <sortCondition descending="1" ref="D13:D46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06EC-5B37-47AD-9492-3AC96EBA11AD}">
  <dimension ref="A1:Z68"/>
  <sheetViews>
    <sheetView topLeftCell="A26" zoomScale="60" zoomScaleNormal="60" workbookViewId="0">
      <selection activeCell="A33" sqref="A33:XFD33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441</v>
      </c>
      <c r="F1" s="2"/>
      <c r="G1" s="2"/>
      <c r="H1" s="2"/>
      <c r="I1" s="2"/>
    </row>
    <row r="2" spans="1:26" ht="19.5" customHeight="1">
      <c r="E2" s="2" t="s">
        <v>442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438</v>
      </c>
      <c r="E6" s="4" t="s">
        <v>443</v>
      </c>
      <c r="F6" s="129"/>
      <c r="G6" s="4" t="s">
        <v>438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439</v>
      </c>
      <c r="E10" s="79" t="s">
        <v>444</v>
      </c>
      <c r="F10" s="129"/>
      <c r="G10" s="79" t="s">
        <v>439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37" t="s">
        <v>34</v>
      </c>
      <c r="C13" s="29" t="s">
        <v>392</v>
      </c>
      <c r="D13" s="43">
        <v>32927.58</v>
      </c>
      <c r="E13" s="41" t="s">
        <v>36</v>
      </c>
      <c r="F13" s="41" t="s">
        <v>36</v>
      </c>
      <c r="G13" s="43">
        <v>4906</v>
      </c>
      <c r="H13" s="41">
        <v>159</v>
      </c>
      <c r="I13" s="41">
        <f t="shared" ref="I13:I22" si="0">G13/H13</f>
        <v>30.855345911949687</v>
      </c>
      <c r="J13" s="41">
        <v>18</v>
      </c>
      <c r="K13" s="41">
        <v>1</v>
      </c>
      <c r="L13" s="43">
        <v>32928</v>
      </c>
      <c r="M13" s="43">
        <v>4906</v>
      </c>
      <c r="N13" s="39">
        <v>44386</v>
      </c>
      <c r="O13" s="38" t="s">
        <v>41</v>
      </c>
      <c r="P13" s="35"/>
      <c r="Q13" s="56"/>
      <c r="R13" s="56"/>
      <c r="S13" s="56"/>
      <c r="T13" s="56"/>
      <c r="U13" s="56"/>
      <c r="V13" s="57"/>
      <c r="W13" s="58"/>
      <c r="X13" s="57"/>
      <c r="Y13" s="34"/>
      <c r="Z13" s="58"/>
    </row>
    <row r="14" spans="1:26" ht="25.35" customHeight="1">
      <c r="A14" s="37">
        <v>2</v>
      </c>
      <c r="B14" s="37">
        <v>1</v>
      </c>
      <c r="C14" s="29" t="s">
        <v>394</v>
      </c>
      <c r="D14" s="43">
        <v>14043.49</v>
      </c>
      <c r="E14" s="41">
        <v>21356.25</v>
      </c>
      <c r="F14" s="47">
        <f t="shared" ref="F14:F19" si="1">(D14-E14)/E14</f>
        <v>-0.34241779338601114</v>
      </c>
      <c r="G14" s="43">
        <v>2180</v>
      </c>
      <c r="H14" s="41">
        <v>116</v>
      </c>
      <c r="I14" s="41">
        <f t="shared" si="0"/>
        <v>18.793103448275861</v>
      </c>
      <c r="J14" s="41">
        <v>11</v>
      </c>
      <c r="K14" s="41">
        <v>3</v>
      </c>
      <c r="L14" s="43">
        <v>146868</v>
      </c>
      <c r="M14" s="43">
        <v>22832</v>
      </c>
      <c r="N14" s="39">
        <v>44372</v>
      </c>
      <c r="O14" s="38" t="s">
        <v>43</v>
      </c>
      <c r="P14" s="35"/>
      <c r="Q14" s="56"/>
      <c r="R14" s="56"/>
      <c r="S14" s="56"/>
      <c r="T14" s="56"/>
      <c r="U14" s="56"/>
      <c r="V14" s="57"/>
      <c r="W14" s="58"/>
      <c r="X14" s="57"/>
      <c r="Y14" s="34"/>
      <c r="Z14" s="58"/>
    </row>
    <row r="15" spans="1:26" ht="25.35" customHeight="1">
      <c r="A15" s="37">
        <v>3</v>
      </c>
      <c r="B15" s="37">
        <v>2</v>
      </c>
      <c r="C15" s="29" t="s">
        <v>365</v>
      </c>
      <c r="D15" s="43">
        <v>6140.02</v>
      </c>
      <c r="E15" s="41">
        <v>8562.73</v>
      </c>
      <c r="F15" s="47">
        <f t="shared" si="1"/>
        <v>-0.28293663352692416</v>
      </c>
      <c r="G15" s="43">
        <v>1271</v>
      </c>
      <c r="H15" s="41">
        <v>100</v>
      </c>
      <c r="I15" s="41">
        <f t="shared" si="0"/>
        <v>12.71</v>
      </c>
      <c r="J15" s="41">
        <v>15</v>
      </c>
      <c r="K15" s="41">
        <v>2</v>
      </c>
      <c r="L15" s="43">
        <v>25239</v>
      </c>
      <c r="M15" s="43">
        <v>5443</v>
      </c>
      <c r="N15" s="39">
        <v>44379</v>
      </c>
      <c r="O15" s="38" t="s">
        <v>43</v>
      </c>
      <c r="P15" s="35"/>
      <c r="Q15" s="56"/>
      <c r="R15" s="56"/>
      <c r="S15" s="56"/>
      <c r="T15" s="56"/>
      <c r="U15" s="56"/>
      <c r="V15" s="57"/>
      <c r="W15" s="58"/>
      <c r="X15" s="57"/>
      <c r="Y15" s="34"/>
      <c r="Z15" s="58"/>
    </row>
    <row r="16" spans="1:26" ht="25.35" customHeight="1">
      <c r="A16" s="37">
        <v>4</v>
      </c>
      <c r="B16" s="37">
        <v>3</v>
      </c>
      <c r="C16" s="29" t="s">
        <v>427</v>
      </c>
      <c r="D16" s="43">
        <v>4728.8999999999996</v>
      </c>
      <c r="E16" s="41">
        <v>7412.73</v>
      </c>
      <c r="F16" s="47">
        <f t="shared" si="1"/>
        <v>-0.36205689401880281</v>
      </c>
      <c r="G16" s="43">
        <v>744</v>
      </c>
      <c r="H16" s="41">
        <v>71</v>
      </c>
      <c r="I16" s="41">
        <f t="shared" si="0"/>
        <v>10.47887323943662</v>
      </c>
      <c r="J16" s="41">
        <v>11</v>
      </c>
      <c r="K16" s="41">
        <v>2</v>
      </c>
      <c r="L16" s="43">
        <v>19851</v>
      </c>
      <c r="M16" s="43">
        <v>3275</v>
      </c>
      <c r="N16" s="39">
        <v>44379</v>
      </c>
      <c r="O16" s="38" t="s">
        <v>43</v>
      </c>
      <c r="P16" s="35"/>
      <c r="Q16" s="56"/>
      <c r="R16" s="56"/>
      <c r="S16" s="56"/>
      <c r="T16" s="56"/>
      <c r="U16" s="56"/>
      <c r="V16" s="57"/>
      <c r="W16" s="58"/>
      <c r="X16" s="57"/>
      <c r="Y16" s="34"/>
      <c r="Z16" s="58"/>
    </row>
    <row r="17" spans="1:26" ht="25.35" customHeight="1">
      <c r="A17" s="37">
        <v>5</v>
      </c>
      <c r="B17" s="37">
        <v>4</v>
      </c>
      <c r="C17" s="69" t="s">
        <v>243</v>
      </c>
      <c r="D17" s="43">
        <v>3997.12</v>
      </c>
      <c r="E17" s="41">
        <v>5234.3100000000004</v>
      </c>
      <c r="F17" s="47">
        <f t="shared" si="1"/>
        <v>-0.23636162168461564</v>
      </c>
      <c r="G17" s="43">
        <v>844</v>
      </c>
      <c r="H17" s="41">
        <v>72</v>
      </c>
      <c r="I17" s="41">
        <f t="shared" si="0"/>
        <v>11.722222222222221</v>
      </c>
      <c r="J17" s="41">
        <v>11</v>
      </c>
      <c r="K17" s="41">
        <v>3</v>
      </c>
      <c r="L17" s="43">
        <v>32477.3</v>
      </c>
      <c r="M17" s="43">
        <v>7203</v>
      </c>
      <c r="N17" s="39">
        <v>44372</v>
      </c>
      <c r="O17" s="38" t="s">
        <v>68</v>
      </c>
      <c r="P17" s="35"/>
      <c r="Q17" s="56"/>
      <c r="R17" s="56"/>
      <c r="S17" s="56"/>
      <c r="T17" s="56"/>
      <c r="U17" s="56"/>
      <c r="V17" s="57"/>
      <c r="W17" s="58"/>
      <c r="X17" s="57"/>
      <c r="Y17" s="34"/>
      <c r="Z17" s="58"/>
    </row>
    <row r="18" spans="1:26" ht="25.35" customHeight="1">
      <c r="A18" s="37">
        <v>6</v>
      </c>
      <c r="B18" s="37">
        <v>6</v>
      </c>
      <c r="C18" s="29" t="s">
        <v>391</v>
      </c>
      <c r="D18" s="43">
        <v>3421.17</v>
      </c>
      <c r="E18" s="41">
        <v>3048.25</v>
      </c>
      <c r="F18" s="47">
        <f t="shared" si="1"/>
        <v>0.12233904699417701</v>
      </c>
      <c r="G18" s="43">
        <v>677</v>
      </c>
      <c r="H18" s="41">
        <v>46</v>
      </c>
      <c r="I18" s="41">
        <f t="shared" si="0"/>
        <v>14.717391304347826</v>
      </c>
      <c r="J18" s="41">
        <v>9</v>
      </c>
      <c r="K18" s="41">
        <v>6</v>
      </c>
      <c r="L18" s="43">
        <v>68299</v>
      </c>
      <c r="M18" s="43">
        <v>15274</v>
      </c>
      <c r="N18" s="39">
        <v>44351</v>
      </c>
      <c r="O18" s="38" t="s">
        <v>43</v>
      </c>
      <c r="P18" s="35"/>
      <c r="Q18" s="56"/>
      <c r="R18" s="56"/>
      <c r="S18" s="56"/>
      <c r="T18" s="56"/>
      <c r="U18" s="56"/>
      <c r="V18" s="57"/>
      <c r="W18" s="58"/>
      <c r="X18" s="57"/>
      <c r="Y18" s="34"/>
      <c r="Z18" s="58"/>
    </row>
    <row r="19" spans="1:26" ht="25.35" customHeight="1">
      <c r="A19" s="37">
        <v>7</v>
      </c>
      <c r="B19" s="37">
        <v>8</v>
      </c>
      <c r="C19" s="29" t="s">
        <v>428</v>
      </c>
      <c r="D19" s="43">
        <v>2218.6799999999998</v>
      </c>
      <c r="E19" s="41">
        <v>2928.33</v>
      </c>
      <c r="F19" s="47">
        <f t="shared" si="1"/>
        <v>-0.24233949042628397</v>
      </c>
      <c r="G19" s="43">
        <v>449</v>
      </c>
      <c r="H19" s="41">
        <v>46</v>
      </c>
      <c r="I19" s="41">
        <f t="shared" si="0"/>
        <v>9.7608695652173907</v>
      </c>
      <c r="J19" s="41">
        <v>9</v>
      </c>
      <c r="K19" s="41">
        <v>5</v>
      </c>
      <c r="L19" s="43">
        <v>62027.47</v>
      </c>
      <c r="M19" s="43">
        <v>13514</v>
      </c>
      <c r="N19" s="39">
        <v>44358</v>
      </c>
      <c r="O19" s="38" t="s">
        <v>39</v>
      </c>
      <c r="P19" s="35"/>
      <c r="Q19" s="56"/>
      <c r="R19" s="56"/>
      <c r="S19" s="56"/>
      <c r="T19" s="56"/>
      <c r="U19" s="56"/>
      <c r="V19" s="57"/>
      <c r="W19" s="58"/>
      <c r="X19" s="57"/>
      <c r="Y19" s="34"/>
      <c r="Z19" s="58"/>
    </row>
    <row r="20" spans="1:26" ht="25.35" customHeight="1">
      <c r="A20" s="37">
        <v>8</v>
      </c>
      <c r="B20" s="37" t="s">
        <v>34</v>
      </c>
      <c r="C20" s="29" t="s">
        <v>435</v>
      </c>
      <c r="D20" s="43">
        <v>2202.91</v>
      </c>
      <c r="E20" s="41" t="s">
        <v>36</v>
      </c>
      <c r="F20" s="41" t="s">
        <v>36</v>
      </c>
      <c r="G20" s="43">
        <v>522</v>
      </c>
      <c r="H20" s="41">
        <v>95</v>
      </c>
      <c r="I20" s="41">
        <f t="shared" si="0"/>
        <v>5.4947368421052634</v>
      </c>
      <c r="J20" s="41">
        <v>15</v>
      </c>
      <c r="K20" s="41">
        <v>1</v>
      </c>
      <c r="L20" s="43">
        <v>2202.91</v>
      </c>
      <c r="M20" s="43">
        <v>522</v>
      </c>
      <c r="N20" s="39">
        <v>44386</v>
      </c>
      <c r="O20" s="38" t="s">
        <v>48</v>
      </c>
      <c r="P20" s="35"/>
      <c r="Q20" s="56"/>
      <c r="R20" s="56"/>
      <c r="T20" s="56"/>
      <c r="U20" s="56"/>
      <c r="V20" s="57"/>
      <c r="W20" s="58"/>
      <c r="X20" s="57"/>
      <c r="Y20" s="34"/>
      <c r="Z20" s="58"/>
    </row>
    <row r="21" spans="1:26" ht="25.35" customHeight="1">
      <c r="A21" s="37">
        <v>9</v>
      </c>
      <c r="B21" s="37">
        <v>7</v>
      </c>
      <c r="C21" s="29" t="s">
        <v>433</v>
      </c>
      <c r="D21" s="43">
        <v>2109.2399999999998</v>
      </c>
      <c r="E21" s="41">
        <v>2960.49</v>
      </c>
      <c r="F21" s="47">
        <f>(D21-E21)/E21</f>
        <v>-0.28753686045215487</v>
      </c>
      <c r="G21" s="43">
        <v>340</v>
      </c>
      <c r="H21" s="41">
        <v>30</v>
      </c>
      <c r="I21" s="41">
        <f t="shared" si="0"/>
        <v>11.333333333333334</v>
      </c>
      <c r="J21" s="41">
        <v>12</v>
      </c>
      <c r="K21" s="41">
        <v>2</v>
      </c>
      <c r="L21" s="43">
        <v>8984.82</v>
      </c>
      <c r="M21" s="43">
        <v>1527</v>
      </c>
      <c r="N21" s="39">
        <v>44379</v>
      </c>
      <c r="O21" s="38" t="s">
        <v>68</v>
      </c>
      <c r="P21" s="35"/>
      <c r="Q21" s="56"/>
      <c r="R21" s="56"/>
      <c r="S21" s="56"/>
      <c r="T21" s="56"/>
      <c r="U21" s="56"/>
      <c r="V21" s="57"/>
      <c r="W21" s="58"/>
      <c r="X21" s="57"/>
      <c r="Y21" s="34"/>
      <c r="Z21" s="58"/>
    </row>
    <row r="22" spans="1:26" ht="25.35" customHeight="1">
      <c r="A22" s="37">
        <v>10</v>
      </c>
      <c r="B22" s="37">
        <v>5</v>
      </c>
      <c r="C22" s="29" t="s">
        <v>390</v>
      </c>
      <c r="D22" s="43">
        <v>2102.4899999999998</v>
      </c>
      <c r="E22" s="41">
        <v>3418.8</v>
      </c>
      <c r="F22" s="47">
        <f>(D22-E22)/E22</f>
        <v>-0.38502106002106012</v>
      </c>
      <c r="G22" s="43">
        <v>314</v>
      </c>
      <c r="H22" s="41">
        <v>15</v>
      </c>
      <c r="I22" s="41">
        <f t="shared" si="0"/>
        <v>20.933333333333334</v>
      </c>
      <c r="J22" s="41">
        <v>6</v>
      </c>
      <c r="K22" s="41">
        <v>6</v>
      </c>
      <c r="L22" s="43">
        <v>99790.17</v>
      </c>
      <c r="M22" s="43">
        <v>16012</v>
      </c>
      <c r="N22" s="39">
        <v>44351</v>
      </c>
      <c r="O22" s="38" t="s">
        <v>45</v>
      </c>
      <c r="P22" s="35"/>
      <c r="Q22" s="56"/>
      <c r="R22" s="56"/>
      <c r="S22" s="56"/>
      <c r="T22" s="56"/>
      <c r="U22" s="56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73891.600000000006</v>
      </c>
      <c r="E23" s="36">
        <f t="shared" ref="E23:G23" si="2">SUM(E13:E22)</f>
        <v>54921.89</v>
      </c>
      <c r="F23" s="67">
        <f>(D23-E23)/E23</f>
        <v>0.34539434094493121</v>
      </c>
      <c r="G23" s="36">
        <f t="shared" si="2"/>
        <v>12247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9</v>
      </c>
      <c r="C25" s="29" t="s">
        <v>396</v>
      </c>
      <c r="D25" s="43">
        <v>1606</v>
      </c>
      <c r="E25" s="41">
        <v>2645.58</v>
      </c>
      <c r="F25" s="47">
        <f t="shared" ref="F25:F32" si="3">(D25-E25)/E25</f>
        <v>-0.39294975014930561</v>
      </c>
      <c r="G25" s="43">
        <v>301</v>
      </c>
      <c r="H25" s="41">
        <v>8</v>
      </c>
      <c r="I25" s="41">
        <f>G25/H25</f>
        <v>37.625</v>
      </c>
      <c r="J25" s="41">
        <v>4</v>
      </c>
      <c r="K25" s="41">
        <v>2</v>
      </c>
      <c r="L25" s="43">
        <v>4558.58</v>
      </c>
      <c r="M25" s="43">
        <v>891</v>
      </c>
      <c r="N25" s="39">
        <v>44379</v>
      </c>
      <c r="O25" s="38" t="s">
        <v>59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37">
        <v>11</v>
      </c>
      <c r="C26" s="29" t="s">
        <v>304</v>
      </c>
      <c r="D26" s="43">
        <v>1204.78</v>
      </c>
      <c r="E26" s="41">
        <v>1621.54</v>
      </c>
      <c r="F26" s="47">
        <f t="shared" si="3"/>
        <v>-0.2570149364184664</v>
      </c>
      <c r="G26" s="43">
        <v>182</v>
      </c>
      <c r="H26" s="41">
        <v>14</v>
      </c>
      <c r="I26" s="41">
        <f>G26/H26</f>
        <v>13</v>
      </c>
      <c r="J26" s="41">
        <v>5</v>
      </c>
      <c r="K26" s="41">
        <v>7</v>
      </c>
      <c r="L26" s="43">
        <v>104228</v>
      </c>
      <c r="M26" s="43">
        <v>16578</v>
      </c>
      <c r="N26" s="39">
        <v>44344</v>
      </c>
      <c r="O26" s="38" t="s">
        <v>37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37">
        <v>10</v>
      </c>
      <c r="C27" s="29" t="s">
        <v>431</v>
      </c>
      <c r="D27" s="43">
        <v>824</v>
      </c>
      <c r="E27" s="41">
        <v>1751</v>
      </c>
      <c r="F27" s="47">
        <f t="shared" si="3"/>
        <v>-0.52941176470588236</v>
      </c>
      <c r="G27" s="43">
        <v>125</v>
      </c>
      <c r="H27" s="41" t="s">
        <v>36</v>
      </c>
      <c r="I27" s="41" t="s">
        <v>36</v>
      </c>
      <c r="J27" s="41">
        <v>5</v>
      </c>
      <c r="K27" s="41">
        <v>4</v>
      </c>
      <c r="L27" s="43">
        <v>32054</v>
      </c>
      <c r="M27" s="43">
        <v>5403</v>
      </c>
      <c r="N27" s="39">
        <v>44365</v>
      </c>
      <c r="O27" s="38" t="s">
        <v>65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37">
        <v>12</v>
      </c>
      <c r="C28" s="29" t="s">
        <v>434</v>
      </c>
      <c r="D28" s="43">
        <v>473</v>
      </c>
      <c r="E28" s="41">
        <v>1565</v>
      </c>
      <c r="F28" s="47">
        <f t="shared" si="3"/>
        <v>-0.69776357827476043</v>
      </c>
      <c r="G28" s="43">
        <v>82</v>
      </c>
      <c r="H28" s="41" t="s">
        <v>36</v>
      </c>
      <c r="I28" s="41" t="s">
        <v>36</v>
      </c>
      <c r="J28" s="41">
        <v>6</v>
      </c>
      <c r="K28" s="41">
        <v>2</v>
      </c>
      <c r="L28" s="43">
        <v>4627</v>
      </c>
      <c r="M28" s="43">
        <v>826</v>
      </c>
      <c r="N28" s="39">
        <v>44379</v>
      </c>
      <c r="O28" s="38" t="s">
        <v>65</v>
      </c>
      <c r="P28" s="35"/>
      <c r="Q28" s="56"/>
      <c r="R28" s="56"/>
      <c r="S28" s="56"/>
      <c r="T28" s="56"/>
      <c r="U28" s="56"/>
      <c r="V28" s="57"/>
      <c r="W28" s="58"/>
      <c r="X28" s="57"/>
      <c r="Y28" s="34"/>
      <c r="Z28" s="58"/>
    </row>
    <row r="29" spans="1:26" ht="25.35" customHeight="1">
      <c r="A29" s="37">
        <v>15</v>
      </c>
      <c r="B29" s="37">
        <v>15</v>
      </c>
      <c r="C29" s="29" t="s">
        <v>429</v>
      </c>
      <c r="D29" s="43">
        <v>360.5</v>
      </c>
      <c r="E29" s="41">
        <v>258.48</v>
      </c>
      <c r="F29" s="47">
        <f t="shared" si="3"/>
        <v>0.39469204580625183</v>
      </c>
      <c r="G29" s="43">
        <v>59</v>
      </c>
      <c r="H29" s="41">
        <v>5</v>
      </c>
      <c r="I29" s="41">
        <f>G29/H29</f>
        <v>11.8</v>
      </c>
      <c r="J29" s="41">
        <v>2</v>
      </c>
      <c r="K29" s="41">
        <v>7</v>
      </c>
      <c r="L29" s="43">
        <v>24709</v>
      </c>
      <c r="M29" s="43">
        <v>4314</v>
      </c>
      <c r="N29" s="39">
        <v>44344</v>
      </c>
      <c r="O29" s="38" t="s">
        <v>41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Z29" s="58"/>
    </row>
    <row r="30" spans="1:26" ht="25.35" customHeight="1">
      <c r="A30" s="37">
        <v>16</v>
      </c>
      <c r="B30" s="61">
        <v>17</v>
      </c>
      <c r="C30" s="49" t="s">
        <v>432</v>
      </c>
      <c r="D30" s="43">
        <v>301.75</v>
      </c>
      <c r="E30" s="41">
        <v>186.05</v>
      </c>
      <c r="F30" s="47">
        <f t="shared" si="3"/>
        <v>0.6218758398280031</v>
      </c>
      <c r="G30" s="43">
        <v>67</v>
      </c>
      <c r="H30" s="41">
        <v>3</v>
      </c>
      <c r="I30" s="41">
        <f>G30/H30</f>
        <v>22.333333333333332</v>
      </c>
      <c r="J30" s="41">
        <v>1</v>
      </c>
      <c r="K30" s="41">
        <v>8</v>
      </c>
      <c r="L30" s="43">
        <v>54240</v>
      </c>
      <c r="M30" s="43">
        <v>11729</v>
      </c>
      <c r="N30" s="39">
        <v>44337</v>
      </c>
      <c r="O30" s="38" t="s">
        <v>41</v>
      </c>
      <c r="P30" s="35"/>
      <c r="R30" s="40"/>
      <c r="T30" s="35"/>
      <c r="U30" s="34"/>
      <c r="V30" s="34"/>
      <c r="W30" s="35"/>
      <c r="X30" s="34"/>
      <c r="Y30" s="34"/>
      <c r="Z30" s="34"/>
    </row>
    <row r="31" spans="1:26" ht="25.35" customHeight="1">
      <c r="A31" s="37">
        <v>17</v>
      </c>
      <c r="B31" s="61">
        <v>20</v>
      </c>
      <c r="C31" s="42" t="s">
        <v>216</v>
      </c>
      <c r="D31" s="43">
        <v>158</v>
      </c>
      <c r="E31" s="43">
        <v>94</v>
      </c>
      <c r="F31" s="47">
        <f t="shared" si="3"/>
        <v>0.68085106382978722</v>
      </c>
      <c r="G31" s="43">
        <v>29</v>
      </c>
      <c r="H31" s="41" t="s">
        <v>36</v>
      </c>
      <c r="I31" s="41" t="s">
        <v>36</v>
      </c>
      <c r="J31" s="41">
        <v>1</v>
      </c>
      <c r="K31" s="41">
        <v>8</v>
      </c>
      <c r="L31" s="43">
        <v>4709.92</v>
      </c>
      <c r="M31" s="43">
        <v>936</v>
      </c>
      <c r="N31" s="39">
        <v>44330</v>
      </c>
      <c r="O31" s="38" t="s">
        <v>81</v>
      </c>
      <c r="P31" s="35"/>
      <c r="Q31" s="56"/>
      <c r="R31" s="56"/>
      <c r="S31" s="56"/>
      <c r="T31" s="56"/>
      <c r="U31" s="56"/>
      <c r="V31" s="57"/>
      <c r="W31" s="58"/>
      <c r="X31" s="57"/>
      <c r="Y31" s="34"/>
      <c r="Z31" s="58"/>
    </row>
    <row r="32" spans="1:26" ht="25.35" customHeight="1">
      <c r="A32" s="37">
        <v>18</v>
      </c>
      <c r="B32" s="37">
        <v>18</v>
      </c>
      <c r="C32" s="50" t="s">
        <v>395</v>
      </c>
      <c r="D32" s="43">
        <v>142.97</v>
      </c>
      <c r="E32" s="41">
        <v>174.5</v>
      </c>
      <c r="F32" s="47">
        <f t="shared" si="3"/>
        <v>-0.18068767908309455</v>
      </c>
      <c r="G32" s="43">
        <v>31</v>
      </c>
      <c r="H32" s="31">
        <v>4</v>
      </c>
      <c r="I32" s="41">
        <f>G32/H32</f>
        <v>7.75</v>
      </c>
      <c r="J32" s="41">
        <v>2</v>
      </c>
      <c r="K32" s="41">
        <v>11</v>
      </c>
      <c r="L32" s="43">
        <v>44643</v>
      </c>
      <c r="M32" s="43">
        <v>9281</v>
      </c>
      <c r="N32" s="39">
        <v>44316</v>
      </c>
      <c r="O32" s="38" t="s">
        <v>41</v>
      </c>
      <c r="P32" s="35"/>
      <c r="Q32" s="56"/>
      <c r="R32" s="56"/>
      <c r="S32" s="56"/>
      <c r="T32" s="56"/>
      <c r="U32" s="56"/>
      <c r="V32" s="57"/>
      <c r="W32" s="58"/>
      <c r="X32" s="57"/>
      <c r="Y32" s="34"/>
      <c r="Z32" s="58"/>
    </row>
    <row r="33" spans="1:26" ht="25.35" customHeight="1">
      <c r="A33" s="37">
        <v>19</v>
      </c>
      <c r="B33" s="44" t="s">
        <v>36</v>
      </c>
      <c r="C33" s="29" t="s">
        <v>384</v>
      </c>
      <c r="D33" s="43">
        <v>124</v>
      </c>
      <c r="E33" s="41" t="s">
        <v>36</v>
      </c>
      <c r="F33" s="41" t="s">
        <v>36</v>
      </c>
      <c r="G33" s="43">
        <v>62</v>
      </c>
      <c r="H33" s="31">
        <v>4</v>
      </c>
      <c r="I33" s="41">
        <f>G33/H33</f>
        <v>15.5</v>
      </c>
      <c r="J33" s="41">
        <v>2</v>
      </c>
      <c r="K33" s="41" t="s">
        <v>36</v>
      </c>
      <c r="L33" s="43">
        <v>73002.19</v>
      </c>
      <c r="M33" s="43">
        <v>15217</v>
      </c>
      <c r="N33" s="39">
        <v>44092</v>
      </c>
      <c r="O33" s="38" t="s">
        <v>45</v>
      </c>
      <c r="P33" s="35"/>
      <c r="Q33" s="56"/>
      <c r="R33" s="56"/>
      <c r="S33" s="56"/>
      <c r="T33" s="56"/>
      <c r="U33" s="56"/>
      <c r="V33" s="57"/>
      <c r="W33" s="58"/>
      <c r="X33" s="57"/>
      <c r="Y33" s="34"/>
      <c r="Z33" s="58"/>
    </row>
    <row r="34" spans="1:26" ht="25.35" customHeight="1">
      <c r="A34" s="37">
        <v>20</v>
      </c>
      <c r="B34" s="66">
        <v>19</v>
      </c>
      <c r="C34" s="60" t="s">
        <v>445</v>
      </c>
      <c r="D34" s="43">
        <v>113</v>
      </c>
      <c r="E34" s="41">
        <v>140</v>
      </c>
      <c r="F34" s="47">
        <f>(D34-E34)/E34</f>
        <v>-0.19285714285714287</v>
      </c>
      <c r="G34" s="43">
        <v>20</v>
      </c>
      <c r="H34" s="41">
        <v>2</v>
      </c>
      <c r="I34" s="41">
        <f>G34/H34</f>
        <v>10</v>
      </c>
      <c r="J34" s="41">
        <v>1</v>
      </c>
      <c r="K34" s="41">
        <v>11</v>
      </c>
      <c r="L34" s="43">
        <v>28429.919999999998</v>
      </c>
      <c r="M34" s="43">
        <v>5016</v>
      </c>
      <c r="N34" s="39">
        <v>44316</v>
      </c>
      <c r="O34" s="38" t="s">
        <v>91</v>
      </c>
      <c r="P34" s="35"/>
      <c r="Q34" s="56"/>
      <c r="R34" s="56"/>
      <c r="S34" s="56"/>
      <c r="T34" s="56"/>
      <c r="U34" s="56"/>
      <c r="V34" s="57"/>
      <c r="W34" s="58"/>
      <c r="X34" s="57"/>
      <c r="Y34" s="34"/>
      <c r="Z34" s="58"/>
    </row>
    <row r="35" spans="1:26" ht="25.35" customHeight="1">
      <c r="A35" s="14"/>
      <c r="B35" s="14"/>
      <c r="C35" s="28" t="s">
        <v>69</v>
      </c>
      <c r="D35" s="36">
        <f>SUM(D23:D34)</f>
        <v>79199.600000000006</v>
      </c>
      <c r="E35" s="36">
        <f t="shared" ref="E35:G35" si="4">SUM(E23:E34)</f>
        <v>63358.040000000008</v>
      </c>
      <c r="F35" s="67">
        <f>(D35-E35)/E35</f>
        <v>0.25003235579888511</v>
      </c>
      <c r="G35" s="36">
        <f t="shared" si="4"/>
        <v>13205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13</v>
      </c>
      <c r="C37" s="49" t="s">
        <v>440</v>
      </c>
      <c r="D37" s="43">
        <v>108.35</v>
      </c>
      <c r="E37" s="41">
        <v>1049.6500000000001</v>
      </c>
      <c r="F37" s="47">
        <f>(D37-E37)/E37</f>
        <v>-0.89677511551469535</v>
      </c>
      <c r="G37" s="43">
        <v>20</v>
      </c>
      <c r="H37" s="41">
        <v>9</v>
      </c>
      <c r="I37" s="41">
        <f t="shared" ref="I37:I44" si="5">G37/H37</f>
        <v>2.2222222222222223</v>
      </c>
      <c r="J37" s="41">
        <v>5</v>
      </c>
      <c r="K37" s="41">
        <v>2</v>
      </c>
      <c r="L37" s="43">
        <v>2603</v>
      </c>
      <c r="M37" s="43">
        <v>440</v>
      </c>
      <c r="N37" s="39">
        <v>44379</v>
      </c>
      <c r="O37" s="38" t="s">
        <v>50</v>
      </c>
      <c r="P37" s="35"/>
      <c r="Q37" s="56"/>
      <c r="R37" s="56"/>
      <c r="S37" s="56"/>
      <c r="T37" s="56"/>
      <c r="U37" s="56"/>
      <c r="V37" s="57"/>
      <c r="W37" s="58"/>
      <c r="X37" s="57"/>
      <c r="Y37" s="58"/>
      <c r="Z37" s="34"/>
    </row>
    <row r="38" spans="1:26" ht="25.35" customHeight="1">
      <c r="A38" s="37">
        <v>22</v>
      </c>
      <c r="B38" s="37">
        <v>14</v>
      </c>
      <c r="C38" s="29" t="s">
        <v>398</v>
      </c>
      <c r="D38" s="43">
        <v>98</v>
      </c>
      <c r="E38" s="41">
        <v>371.95</v>
      </c>
      <c r="F38" s="47">
        <f>(D38-E38)/E38</f>
        <v>-0.73652372630729934</v>
      </c>
      <c r="G38" s="43">
        <v>18</v>
      </c>
      <c r="H38" s="41">
        <v>3</v>
      </c>
      <c r="I38" s="41">
        <f t="shared" si="5"/>
        <v>6</v>
      </c>
      <c r="J38" s="41">
        <v>2</v>
      </c>
      <c r="K38" s="41">
        <v>4</v>
      </c>
      <c r="L38" s="43">
        <v>10682.52</v>
      </c>
      <c r="M38" s="43">
        <v>2001</v>
      </c>
      <c r="N38" s="39">
        <v>44365</v>
      </c>
      <c r="O38" s="38" t="s">
        <v>68</v>
      </c>
      <c r="P38" s="35"/>
      <c r="Q38" s="56"/>
      <c r="R38" s="56"/>
      <c r="S38" s="56"/>
      <c r="T38" s="56"/>
      <c r="U38" s="56"/>
      <c r="V38" s="57"/>
      <c r="W38" s="58"/>
      <c r="X38" s="57"/>
      <c r="Y38" s="34"/>
      <c r="Z38" s="58"/>
    </row>
    <row r="39" spans="1:26" ht="25.35" customHeight="1">
      <c r="A39" s="37">
        <v>23</v>
      </c>
      <c r="B39" s="37">
        <v>22</v>
      </c>
      <c r="C39" s="53" t="s">
        <v>110</v>
      </c>
      <c r="D39" s="43">
        <v>54</v>
      </c>
      <c r="E39" s="41">
        <v>40</v>
      </c>
      <c r="F39" s="47">
        <f>(D39-E39)/E39</f>
        <v>0.35</v>
      </c>
      <c r="G39" s="43">
        <v>9</v>
      </c>
      <c r="H39" s="41">
        <v>2</v>
      </c>
      <c r="I39" s="41">
        <f t="shared" si="5"/>
        <v>4.5</v>
      </c>
      <c r="J39" s="41">
        <v>1</v>
      </c>
      <c r="K39" s="41">
        <v>10</v>
      </c>
      <c r="L39" s="43">
        <v>23194</v>
      </c>
      <c r="M39" s="43">
        <v>4076</v>
      </c>
      <c r="N39" s="39">
        <v>44323</v>
      </c>
      <c r="O39" s="38" t="s">
        <v>41</v>
      </c>
      <c r="P39" s="35"/>
      <c r="Q39" s="56"/>
      <c r="R39" s="56"/>
      <c r="S39" s="56"/>
      <c r="T39" s="56"/>
      <c r="U39" s="56"/>
      <c r="V39" s="57"/>
      <c r="W39" s="58"/>
      <c r="X39" s="57"/>
      <c r="Y39" s="58"/>
      <c r="Z39" s="34"/>
    </row>
    <row r="40" spans="1:26" ht="25.35" customHeight="1">
      <c r="A40" s="37">
        <v>24</v>
      </c>
      <c r="B40" s="41" t="s">
        <v>36</v>
      </c>
      <c r="C40" s="49" t="s">
        <v>407</v>
      </c>
      <c r="D40" s="43">
        <v>46</v>
      </c>
      <c r="E40" s="41" t="s">
        <v>36</v>
      </c>
      <c r="F40" s="41" t="s">
        <v>36</v>
      </c>
      <c r="G40" s="43">
        <v>23</v>
      </c>
      <c r="H40" s="41">
        <v>2</v>
      </c>
      <c r="I40" s="41">
        <f t="shared" si="5"/>
        <v>11.5</v>
      </c>
      <c r="J40" s="41">
        <v>2</v>
      </c>
      <c r="K40" s="41" t="s">
        <v>36</v>
      </c>
      <c r="L40" s="43">
        <v>54551</v>
      </c>
      <c r="M40" s="43">
        <v>12700</v>
      </c>
      <c r="N40" s="39">
        <v>43861</v>
      </c>
      <c r="O40" s="38" t="s">
        <v>48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37">
        <v>25</v>
      </c>
      <c r="B41" s="68">
        <v>23</v>
      </c>
      <c r="C41" s="53" t="s">
        <v>406</v>
      </c>
      <c r="D41" s="43">
        <v>35</v>
      </c>
      <c r="E41" s="41">
        <v>35</v>
      </c>
      <c r="F41" s="47">
        <f>(D41-E41)/E41</f>
        <v>0</v>
      </c>
      <c r="G41" s="43">
        <v>7</v>
      </c>
      <c r="H41" s="41">
        <v>2</v>
      </c>
      <c r="I41" s="41">
        <f t="shared" si="5"/>
        <v>3.5</v>
      </c>
      <c r="J41" s="41">
        <v>1</v>
      </c>
      <c r="K41" s="41" t="s">
        <v>36</v>
      </c>
      <c r="L41" s="43">
        <v>23230.42</v>
      </c>
      <c r="M41" s="43">
        <v>4208</v>
      </c>
      <c r="N41" s="39">
        <v>44316</v>
      </c>
      <c r="O41" s="38" t="s">
        <v>68</v>
      </c>
      <c r="P41" s="35"/>
      <c r="Q41" s="56"/>
      <c r="R41" s="56"/>
      <c r="S41" s="56"/>
      <c r="T41" s="56"/>
      <c r="U41" s="56"/>
      <c r="V41" s="56"/>
      <c r="W41" s="56"/>
      <c r="X41" s="57"/>
      <c r="Y41" s="34"/>
      <c r="Z41" s="58"/>
    </row>
    <row r="42" spans="1:26" ht="25.35" customHeight="1">
      <c r="A42" s="37">
        <v>26</v>
      </c>
      <c r="B42" s="41" t="s">
        <v>36</v>
      </c>
      <c r="C42" s="29" t="s">
        <v>397</v>
      </c>
      <c r="D42" s="43">
        <v>22</v>
      </c>
      <c r="E42" s="41" t="s">
        <v>36</v>
      </c>
      <c r="F42" s="41" t="s">
        <v>36</v>
      </c>
      <c r="G42" s="43">
        <v>8</v>
      </c>
      <c r="H42" s="31">
        <v>1</v>
      </c>
      <c r="I42" s="41">
        <f t="shared" si="5"/>
        <v>8</v>
      </c>
      <c r="J42" s="41">
        <v>1</v>
      </c>
      <c r="K42" s="41" t="s">
        <v>36</v>
      </c>
      <c r="L42" s="43">
        <v>49229</v>
      </c>
      <c r="M42" s="43">
        <v>9184</v>
      </c>
      <c r="N42" s="39">
        <v>43805</v>
      </c>
      <c r="O42" s="38" t="s">
        <v>68</v>
      </c>
      <c r="P42" s="35"/>
      <c r="Q42" s="56"/>
      <c r="R42" s="56"/>
      <c r="S42" s="56"/>
      <c r="T42" s="56"/>
      <c r="U42" s="56"/>
      <c r="V42" s="57"/>
      <c r="W42" s="58"/>
      <c r="X42" s="57"/>
      <c r="Y42" s="34"/>
      <c r="Z42" s="58"/>
    </row>
    <row r="43" spans="1:26" ht="25.35" customHeight="1">
      <c r="A43" s="37">
        <v>27</v>
      </c>
      <c r="B43" s="41" t="s">
        <v>36</v>
      </c>
      <c r="C43" s="42" t="s">
        <v>405</v>
      </c>
      <c r="D43" s="43">
        <v>22</v>
      </c>
      <c r="E43" s="41" t="s">
        <v>36</v>
      </c>
      <c r="F43" s="41" t="s">
        <v>36</v>
      </c>
      <c r="G43" s="43">
        <v>11</v>
      </c>
      <c r="H43" s="31">
        <v>2</v>
      </c>
      <c r="I43" s="41">
        <f t="shared" si="5"/>
        <v>5.5</v>
      </c>
      <c r="J43" s="41">
        <v>1</v>
      </c>
      <c r="K43" s="41" t="s">
        <v>36</v>
      </c>
      <c r="L43" s="43">
        <v>135921</v>
      </c>
      <c r="M43" s="43">
        <v>27989</v>
      </c>
      <c r="N43" s="39">
        <v>43896</v>
      </c>
      <c r="O43" s="38" t="s">
        <v>41</v>
      </c>
      <c r="P43" s="35"/>
      <c r="Q43" s="56"/>
      <c r="R43" s="56"/>
      <c r="S43" s="56"/>
      <c r="T43" s="56"/>
      <c r="U43" s="56"/>
      <c r="V43" s="57"/>
      <c r="W43" s="58"/>
      <c r="X43" s="57"/>
      <c r="Y43" s="58"/>
      <c r="Z43" s="34"/>
    </row>
    <row r="44" spans="1:26" ht="25.2" customHeight="1">
      <c r="A44" s="37">
        <v>28</v>
      </c>
      <c r="B44" s="66">
        <v>24</v>
      </c>
      <c r="C44" s="49" t="s">
        <v>446</v>
      </c>
      <c r="D44" s="43">
        <v>14</v>
      </c>
      <c r="E44" s="41">
        <v>29</v>
      </c>
      <c r="F44" s="47">
        <f>(D44-E44)/E44</f>
        <v>-0.51724137931034486</v>
      </c>
      <c r="G44" s="43">
        <v>2</v>
      </c>
      <c r="H44" s="41">
        <v>1</v>
      </c>
      <c r="I44" s="41">
        <f t="shared" si="5"/>
        <v>2</v>
      </c>
      <c r="J44" s="41">
        <v>1</v>
      </c>
      <c r="K44" s="41" t="s">
        <v>36</v>
      </c>
      <c r="L44" s="43">
        <v>5066.68</v>
      </c>
      <c r="M44" s="43">
        <v>809</v>
      </c>
      <c r="N44" s="39">
        <v>44337</v>
      </c>
      <c r="O44" s="38" t="s">
        <v>68</v>
      </c>
      <c r="P44" s="35"/>
      <c r="Q44" s="56"/>
      <c r="R44" s="56"/>
      <c r="S44" s="56"/>
      <c r="T44" s="56"/>
      <c r="U44" s="56"/>
      <c r="V44" s="57"/>
      <c r="W44" s="58"/>
      <c r="X44" s="57"/>
      <c r="Y44" s="58"/>
      <c r="Z44" s="34"/>
    </row>
    <row r="45" spans="1:26" ht="25.35" customHeight="1">
      <c r="A45" s="14"/>
      <c r="B45" s="14"/>
      <c r="C45" s="28" t="s">
        <v>123</v>
      </c>
      <c r="D45" s="36">
        <f>SUM(D35:D44)</f>
        <v>79598.950000000012</v>
      </c>
      <c r="E45" s="36">
        <f t="shared" ref="E45:G45" si="6">SUM(E35:E44)</f>
        <v>64883.640000000007</v>
      </c>
      <c r="F45" s="67">
        <f>(D45-E45)/E45</f>
        <v>0.22679538324298704</v>
      </c>
      <c r="G45" s="36">
        <f t="shared" si="6"/>
        <v>13303</v>
      </c>
      <c r="H45" s="36"/>
      <c r="I45" s="16"/>
      <c r="J45" s="15"/>
      <c r="K45" s="17"/>
      <c r="L45" s="18"/>
      <c r="M45" s="22"/>
      <c r="N45" s="19"/>
      <c r="O45" s="48"/>
    </row>
    <row r="46" spans="1:26" ht="23.1" customHeight="1"/>
    <row r="47" spans="1:26" ht="17.25" customHeight="1"/>
    <row r="48" spans="1:26" ht="16.5" customHeight="1"/>
    <row r="61" spans="16:18">
      <c r="R61" s="35"/>
    </row>
    <row r="64" spans="16:18">
      <c r="P64" s="35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8F7D-23B2-4E8D-A13C-035E9F9E9F71}">
  <dimension ref="A1:Z66"/>
  <sheetViews>
    <sheetView topLeftCell="A28" zoomScale="60" zoomScaleNormal="60" workbookViewId="0">
      <selection activeCell="C41" sqref="C41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447</v>
      </c>
      <c r="F1" s="2"/>
      <c r="G1" s="2"/>
      <c r="H1" s="2"/>
      <c r="I1" s="2"/>
    </row>
    <row r="2" spans="1:26" ht="19.5" customHeight="1">
      <c r="E2" s="2" t="s">
        <v>448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443</v>
      </c>
      <c r="E6" s="4" t="s">
        <v>449</v>
      </c>
      <c r="F6" s="129"/>
      <c r="G6" s="4" t="s">
        <v>443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444</v>
      </c>
      <c r="E10" s="79" t="s">
        <v>450</v>
      </c>
      <c r="F10" s="129"/>
      <c r="G10" s="79" t="s">
        <v>444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63">
        <v>1</v>
      </c>
      <c r="C13" s="29" t="s">
        <v>394</v>
      </c>
      <c r="D13" s="43">
        <v>21356.25</v>
      </c>
      <c r="E13" s="41">
        <v>49823.43</v>
      </c>
      <c r="F13" s="47">
        <f t="shared" ref="F13" si="0">(D13-E13)/E13</f>
        <v>-0.57136130531358442</v>
      </c>
      <c r="G13" s="43">
        <v>3089</v>
      </c>
      <c r="H13" s="41">
        <v>132</v>
      </c>
      <c r="I13" s="41">
        <f t="shared" ref="I13:I21" si="1">G13/H13</f>
        <v>23.401515151515152</v>
      </c>
      <c r="J13" s="41">
        <v>13</v>
      </c>
      <c r="K13" s="41">
        <v>2</v>
      </c>
      <c r="L13" s="43">
        <v>106207</v>
      </c>
      <c r="M13" s="43">
        <v>16501</v>
      </c>
      <c r="N13" s="39">
        <v>44372</v>
      </c>
      <c r="O13" s="38" t="s">
        <v>43</v>
      </c>
      <c r="P13" s="35"/>
      <c r="Q13" s="56"/>
      <c r="R13" s="56"/>
      <c r="S13" s="56"/>
      <c r="T13" s="56"/>
      <c r="U13" s="56"/>
      <c r="V13" s="57"/>
      <c r="W13" s="58"/>
      <c r="X13" s="57"/>
      <c r="Y13" s="34"/>
      <c r="Z13" s="58"/>
    </row>
    <row r="14" spans="1:26" ht="25.35" customHeight="1">
      <c r="A14" s="37">
        <v>2</v>
      </c>
      <c r="B14" s="63" t="s">
        <v>34</v>
      </c>
      <c r="C14" s="29" t="s">
        <v>365</v>
      </c>
      <c r="D14" s="43">
        <v>8562.73</v>
      </c>
      <c r="E14" s="41" t="s">
        <v>36</v>
      </c>
      <c r="F14" s="41" t="s">
        <v>36</v>
      </c>
      <c r="G14" s="43">
        <v>1836</v>
      </c>
      <c r="H14" s="41">
        <v>147</v>
      </c>
      <c r="I14" s="41">
        <f t="shared" si="1"/>
        <v>12.489795918367347</v>
      </c>
      <c r="J14" s="41">
        <v>17</v>
      </c>
      <c r="K14" s="41">
        <v>1</v>
      </c>
      <c r="L14" s="43">
        <v>8563</v>
      </c>
      <c r="M14" s="43">
        <v>1836</v>
      </c>
      <c r="N14" s="39">
        <v>44379</v>
      </c>
      <c r="O14" s="38" t="s">
        <v>43</v>
      </c>
      <c r="P14" s="35"/>
      <c r="Q14" s="56"/>
      <c r="R14" s="56"/>
      <c r="S14" s="56"/>
      <c r="T14" s="56"/>
      <c r="U14" s="56"/>
      <c r="V14" s="57"/>
      <c r="W14" s="58"/>
      <c r="X14" s="57"/>
      <c r="Y14" s="34"/>
      <c r="Z14" s="58"/>
    </row>
    <row r="15" spans="1:26" ht="25.35" customHeight="1">
      <c r="A15" s="37">
        <v>3</v>
      </c>
      <c r="B15" s="63" t="s">
        <v>34</v>
      </c>
      <c r="C15" s="29" t="s">
        <v>427</v>
      </c>
      <c r="D15" s="43">
        <v>7412.73</v>
      </c>
      <c r="E15" s="41" t="s">
        <v>36</v>
      </c>
      <c r="F15" s="41" t="s">
        <v>36</v>
      </c>
      <c r="G15" s="43">
        <v>1213</v>
      </c>
      <c r="H15" s="41">
        <v>95</v>
      </c>
      <c r="I15" s="41">
        <f t="shared" si="1"/>
        <v>12.768421052631579</v>
      </c>
      <c r="J15" s="41">
        <v>14</v>
      </c>
      <c r="K15" s="41">
        <v>1</v>
      </c>
      <c r="L15" s="43">
        <v>7413</v>
      </c>
      <c r="M15" s="43">
        <v>1213</v>
      </c>
      <c r="N15" s="39">
        <v>44379</v>
      </c>
      <c r="O15" s="38" t="s">
        <v>43</v>
      </c>
      <c r="P15" s="35"/>
      <c r="Q15" s="56"/>
      <c r="R15" s="56"/>
      <c r="S15" s="56"/>
      <c r="T15" s="56"/>
      <c r="U15" s="56"/>
      <c r="V15" s="57"/>
      <c r="W15" s="58"/>
      <c r="X15" s="57"/>
      <c r="Y15" s="34"/>
      <c r="Z15" s="58"/>
    </row>
    <row r="16" spans="1:26" ht="25.35" customHeight="1">
      <c r="A16" s="37">
        <v>4</v>
      </c>
      <c r="B16" s="63">
        <v>2</v>
      </c>
      <c r="C16" s="69" t="s">
        <v>243</v>
      </c>
      <c r="D16" s="43">
        <v>5234.3100000000004</v>
      </c>
      <c r="E16" s="41">
        <v>8724.24</v>
      </c>
      <c r="F16" s="47">
        <f>(D16-E16)/E16</f>
        <v>-0.40002682182058258</v>
      </c>
      <c r="G16" s="43">
        <v>1121</v>
      </c>
      <c r="H16" s="41">
        <v>85</v>
      </c>
      <c r="I16" s="41">
        <f t="shared" si="1"/>
        <v>13.188235294117646</v>
      </c>
      <c r="J16" s="41">
        <v>13</v>
      </c>
      <c r="K16" s="41">
        <v>2</v>
      </c>
      <c r="L16" s="43">
        <v>21059.599999999999</v>
      </c>
      <c r="M16" s="43">
        <v>4726</v>
      </c>
      <c r="N16" s="39">
        <v>44372</v>
      </c>
      <c r="O16" s="38" t="s">
        <v>68</v>
      </c>
      <c r="P16" s="35"/>
      <c r="Q16" s="56"/>
      <c r="R16" s="56"/>
      <c r="S16" s="56"/>
      <c r="T16" s="56"/>
      <c r="U16" s="56"/>
      <c r="V16" s="57"/>
      <c r="W16" s="58"/>
      <c r="X16" s="57"/>
      <c r="Y16" s="34"/>
      <c r="Z16" s="58"/>
    </row>
    <row r="17" spans="1:26" ht="25.35" customHeight="1">
      <c r="A17" s="37">
        <v>5</v>
      </c>
      <c r="B17" s="63">
        <v>3</v>
      </c>
      <c r="C17" s="29" t="s">
        <v>390</v>
      </c>
      <c r="D17" s="43">
        <v>3418.8</v>
      </c>
      <c r="E17" s="41">
        <v>6098.29</v>
      </c>
      <c r="F17" s="47">
        <f>(D17-E17)/E17</f>
        <v>-0.43938382726961162</v>
      </c>
      <c r="G17" s="43">
        <v>498</v>
      </c>
      <c r="H17" s="41">
        <v>18</v>
      </c>
      <c r="I17" s="41">
        <f t="shared" si="1"/>
        <v>27.666666666666668</v>
      </c>
      <c r="J17" s="41">
        <v>7</v>
      </c>
      <c r="K17" s="41">
        <v>5</v>
      </c>
      <c r="L17" s="43">
        <v>94034.71</v>
      </c>
      <c r="M17" s="43">
        <v>15139</v>
      </c>
      <c r="N17" s="39">
        <v>44351</v>
      </c>
      <c r="O17" s="38" t="s">
        <v>45</v>
      </c>
      <c r="P17" s="35"/>
      <c r="Q17" s="56"/>
      <c r="R17" s="56"/>
      <c r="S17" s="56"/>
      <c r="T17" s="56"/>
      <c r="U17" s="56"/>
      <c r="V17" s="57"/>
      <c r="W17" s="58"/>
      <c r="X17" s="57"/>
      <c r="Y17" s="34"/>
      <c r="Z17" s="58"/>
    </row>
    <row r="18" spans="1:26" ht="25.35" customHeight="1">
      <c r="A18" s="37">
        <v>6</v>
      </c>
      <c r="B18" s="63">
        <v>5</v>
      </c>
      <c r="C18" s="29" t="s">
        <v>391</v>
      </c>
      <c r="D18" s="43">
        <v>3048.25</v>
      </c>
      <c r="E18" s="41">
        <v>5058.59</v>
      </c>
      <c r="F18" s="47">
        <f>(D18-E18)/E18</f>
        <v>-0.39741113630478059</v>
      </c>
      <c r="G18" s="43">
        <v>613</v>
      </c>
      <c r="H18" s="41">
        <v>50</v>
      </c>
      <c r="I18" s="41">
        <f t="shared" si="1"/>
        <v>12.26</v>
      </c>
      <c r="J18" s="41">
        <v>10</v>
      </c>
      <c r="K18" s="41">
        <v>5</v>
      </c>
      <c r="L18" s="43">
        <v>59647</v>
      </c>
      <c r="M18" s="43">
        <v>13475</v>
      </c>
      <c r="N18" s="39">
        <v>44351</v>
      </c>
      <c r="O18" s="38" t="s">
        <v>43</v>
      </c>
      <c r="P18" s="35"/>
      <c r="Q18" s="56"/>
      <c r="R18" s="56"/>
      <c r="T18" s="56"/>
      <c r="U18" s="56"/>
      <c r="V18" s="57"/>
      <c r="W18" s="58"/>
      <c r="X18" s="57"/>
      <c r="Y18" s="34"/>
      <c r="Z18" s="58"/>
    </row>
    <row r="19" spans="1:26" ht="25.35" customHeight="1">
      <c r="A19" s="37">
        <v>7</v>
      </c>
      <c r="B19" s="63" t="s">
        <v>34</v>
      </c>
      <c r="C19" s="29" t="s">
        <v>433</v>
      </c>
      <c r="D19" s="43">
        <v>2960.49</v>
      </c>
      <c r="E19" s="41" t="s">
        <v>36</v>
      </c>
      <c r="F19" s="41" t="s">
        <v>36</v>
      </c>
      <c r="G19" s="43">
        <v>501</v>
      </c>
      <c r="H19" s="41">
        <v>72</v>
      </c>
      <c r="I19" s="41">
        <f t="shared" si="1"/>
        <v>6.958333333333333</v>
      </c>
      <c r="J19" s="41">
        <v>14</v>
      </c>
      <c r="K19" s="41">
        <v>1</v>
      </c>
      <c r="L19" s="43">
        <v>2960.49</v>
      </c>
      <c r="M19" s="43">
        <v>501</v>
      </c>
      <c r="N19" s="39">
        <v>44379</v>
      </c>
      <c r="O19" s="38" t="s">
        <v>68</v>
      </c>
      <c r="P19" s="35"/>
      <c r="Q19" s="56"/>
      <c r="R19" s="56"/>
      <c r="S19" s="56"/>
      <c r="T19" s="56"/>
      <c r="U19" s="56"/>
      <c r="V19" s="57"/>
      <c r="W19" s="58"/>
      <c r="X19" s="57"/>
      <c r="Y19" s="34"/>
      <c r="Z19" s="58"/>
    </row>
    <row r="20" spans="1:26" ht="25.35" customHeight="1">
      <c r="A20" s="37">
        <v>8</v>
      </c>
      <c r="B20" s="63">
        <v>6</v>
      </c>
      <c r="C20" s="29" t="s">
        <v>428</v>
      </c>
      <c r="D20" s="43">
        <v>2928.33</v>
      </c>
      <c r="E20" s="41">
        <v>5010.7700000000004</v>
      </c>
      <c r="F20" s="47">
        <f>(D20-E20)/E20</f>
        <v>-0.4155928130806244</v>
      </c>
      <c r="G20" s="43">
        <v>594</v>
      </c>
      <c r="H20" s="41">
        <v>52</v>
      </c>
      <c r="I20" s="41">
        <f t="shared" si="1"/>
        <v>11.423076923076923</v>
      </c>
      <c r="J20" s="41">
        <v>9</v>
      </c>
      <c r="K20" s="41">
        <v>4</v>
      </c>
      <c r="L20" s="43">
        <v>55141.35</v>
      </c>
      <c r="M20" s="43">
        <v>12046</v>
      </c>
      <c r="N20" s="39">
        <v>44358</v>
      </c>
      <c r="O20" s="38" t="s">
        <v>39</v>
      </c>
      <c r="P20" s="35"/>
      <c r="Q20" s="56"/>
      <c r="R20" s="56"/>
      <c r="S20" s="56"/>
      <c r="T20" s="56"/>
      <c r="U20" s="56"/>
      <c r="V20" s="57"/>
      <c r="W20" s="58"/>
      <c r="X20" s="57"/>
      <c r="Y20" s="34"/>
      <c r="Z20" s="58"/>
    </row>
    <row r="21" spans="1:26" ht="25.35" customHeight="1">
      <c r="A21" s="37">
        <v>9</v>
      </c>
      <c r="B21" s="63" t="s">
        <v>34</v>
      </c>
      <c r="C21" s="29" t="s">
        <v>396</v>
      </c>
      <c r="D21" s="43">
        <v>2645.58</v>
      </c>
      <c r="E21" s="41" t="s">
        <v>36</v>
      </c>
      <c r="F21" s="41" t="s">
        <v>36</v>
      </c>
      <c r="G21" s="43">
        <v>531</v>
      </c>
      <c r="H21" s="41">
        <v>22</v>
      </c>
      <c r="I21" s="41">
        <f t="shared" si="1"/>
        <v>24.136363636363637</v>
      </c>
      <c r="J21" s="41">
        <v>5</v>
      </c>
      <c r="K21" s="41">
        <v>1</v>
      </c>
      <c r="L21" s="43">
        <v>2645.58</v>
      </c>
      <c r="M21" s="43">
        <v>531</v>
      </c>
      <c r="N21" s="39">
        <v>44379</v>
      </c>
      <c r="O21" s="38" t="s">
        <v>59</v>
      </c>
      <c r="P21" s="35"/>
      <c r="Q21" s="56"/>
      <c r="R21" s="56"/>
      <c r="S21" s="56"/>
      <c r="T21" s="56"/>
      <c r="U21" s="56"/>
      <c r="V21" s="57"/>
      <c r="W21" s="58"/>
      <c r="X21" s="57"/>
      <c r="Y21" s="34"/>
      <c r="Z21" s="58"/>
    </row>
    <row r="22" spans="1:26" ht="25.35" customHeight="1">
      <c r="A22" s="37">
        <v>10</v>
      </c>
      <c r="B22" s="63">
        <v>4</v>
      </c>
      <c r="C22" s="29" t="s">
        <v>431</v>
      </c>
      <c r="D22" s="43">
        <v>1751</v>
      </c>
      <c r="E22" s="41">
        <v>5536</v>
      </c>
      <c r="F22" s="47">
        <f>(D22-E22)/E22</f>
        <v>-0.6837066473988439</v>
      </c>
      <c r="G22" s="43">
        <v>271</v>
      </c>
      <c r="H22" s="41" t="s">
        <v>36</v>
      </c>
      <c r="I22" s="41" t="s">
        <v>36</v>
      </c>
      <c r="J22" s="41">
        <v>8</v>
      </c>
      <c r="K22" s="41">
        <v>3</v>
      </c>
      <c r="L22" s="43">
        <v>27578</v>
      </c>
      <c r="M22" s="43">
        <v>4669</v>
      </c>
      <c r="N22" s="39">
        <v>44365</v>
      </c>
      <c r="O22" s="38" t="s">
        <v>65</v>
      </c>
      <c r="P22" s="35"/>
      <c r="Q22" s="56"/>
      <c r="R22" s="56"/>
      <c r="S22" s="56"/>
      <c r="T22" s="56"/>
      <c r="U22" s="56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59318.47</v>
      </c>
      <c r="E23" s="36">
        <f t="shared" ref="E23:G23" si="2">SUM(E13:E22)</f>
        <v>80251.320000000007</v>
      </c>
      <c r="F23" s="55">
        <f>(D23-E23)/E23</f>
        <v>-0.26084119239409398</v>
      </c>
      <c r="G23" s="36">
        <f t="shared" si="2"/>
        <v>10267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7</v>
      </c>
      <c r="C25" s="29" t="s">
        <v>304</v>
      </c>
      <c r="D25" s="43">
        <v>1621.54</v>
      </c>
      <c r="E25" s="41">
        <v>4761.45</v>
      </c>
      <c r="F25" s="47">
        <f>(D25-E25)/E25</f>
        <v>-0.65944407690934481</v>
      </c>
      <c r="G25" s="43">
        <v>244</v>
      </c>
      <c r="H25" s="41">
        <v>15</v>
      </c>
      <c r="I25" s="41">
        <f>G25/H25</f>
        <v>16.266666666666666</v>
      </c>
      <c r="J25" s="41">
        <v>6</v>
      </c>
      <c r="K25" s="41">
        <v>6</v>
      </c>
      <c r="L25" s="43">
        <v>100338</v>
      </c>
      <c r="M25" s="43">
        <v>15948</v>
      </c>
      <c r="N25" s="39">
        <v>44344</v>
      </c>
      <c r="O25" s="38" t="s">
        <v>37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63" t="s">
        <v>34</v>
      </c>
      <c r="C26" s="29" t="s">
        <v>434</v>
      </c>
      <c r="D26" s="43">
        <v>1565</v>
      </c>
      <c r="E26" s="41" t="s">
        <v>36</v>
      </c>
      <c r="F26" s="41" t="s">
        <v>36</v>
      </c>
      <c r="G26" s="43">
        <v>259</v>
      </c>
      <c r="H26" s="41" t="s">
        <v>36</v>
      </c>
      <c r="I26" s="41" t="s">
        <v>36</v>
      </c>
      <c r="J26" s="41">
        <v>11</v>
      </c>
      <c r="K26" s="41">
        <v>1</v>
      </c>
      <c r="L26" s="43">
        <v>1565</v>
      </c>
      <c r="M26" s="43">
        <v>259</v>
      </c>
      <c r="N26" s="39">
        <v>44379</v>
      </c>
      <c r="O26" s="38" t="s">
        <v>65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63" t="s">
        <v>34</v>
      </c>
      <c r="C27" s="29" t="s">
        <v>440</v>
      </c>
      <c r="D27" s="43">
        <v>1049.6500000000001</v>
      </c>
      <c r="E27" s="41" t="s">
        <v>36</v>
      </c>
      <c r="F27" s="41" t="s">
        <v>36</v>
      </c>
      <c r="G27" s="43">
        <v>168</v>
      </c>
      <c r="H27" s="41">
        <v>48</v>
      </c>
      <c r="I27" s="41">
        <f t="shared" ref="I27:I33" si="3">G27/H27</f>
        <v>3.5</v>
      </c>
      <c r="J27" s="41">
        <v>11</v>
      </c>
      <c r="K27" s="41">
        <v>1</v>
      </c>
      <c r="L27" s="43">
        <v>1050</v>
      </c>
      <c r="M27" s="43">
        <v>168</v>
      </c>
      <c r="N27" s="39">
        <v>44379</v>
      </c>
      <c r="O27" s="38" t="s">
        <v>50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64">
        <v>8</v>
      </c>
      <c r="C28" s="49" t="s">
        <v>398</v>
      </c>
      <c r="D28" s="43">
        <v>371.95</v>
      </c>
      <c r="E28" s="41">
        <v>1387.15</v>
      </c>
      <c r="F28" s="47">
        <f t="shared" ref="F28:F35" si="4">(D28-E28)/E28</f>
        <v>-0.73186028908193057</v>
      </c>
      <c r="G28" s="43">
        <v>60</v>
      </c>
      <c r="H28" s="41">
        <v>9</v>
      </c>
      <c r="I28" s="41">
        <f t="shared" si="3"/>
        <v>6.666666666666667</v>
      </c>
      <c r="J28" s="41">
        <v>5</v>
      </c>
      <c r="K28" s="41">
        <v>3</v>
      </c>
      <c r="L28" s="43">
        <v>10188.040000000001</v>
      </c>
      <c r="M28" s="43">
        <v>1901</v>
      </c>
      <c r="N28" s="39">
        <v>44365</v>
      </c>
      <c r="O28" s="38" t="s">
        <v>68</v>
      </c>
      <c r="P28" s="35"/>
      <c r="R28" s="40"/>
      <c r="T28" s="35"/>
      <c r="U28" s="34"/>
      <c r="V28" s="34"/>
      <c r="W28" s="35"/>
      <c r="X28" s="34"/>
      <c r="Y28" s="34"/>
      <c r="Z28" s="34"/>
    </row>
    <row r="29" spans="1:26" ht="25.35" customHeight="1">
      <c r="A29" s="37">
        <v>15</v>
      </c>
      <c r="B29" s="64">
        <v>10</v>
      </c>
      <c r="C29" s="29" t="s">
        <v>429</v>
      </c>
      <c r="D29" s="43">
        <v>258.48</v>
      </c>
      <c r="E29" s="41">
        <v>918.49</v>
      </c>
      <c r="F29" s="47">
        <f t="shared" si="4"/>
        <v>-0.71858158499275981</v>
      </c>
      <c r="G29" s="43">
        <v>44</v>
      </c>
      <c r="H29" s="41">
        <v>4</v>
      </c>
      <c r="I29" s="41">
        <f t="shared" si="3"/>
        <v>11</v>
      </c>
      <c r="J29" s="41">
        <v>2</v>
      </c>
      <c r="K29" s="41">
        <v>6</v>
      </c>
      <c r="L29" s="43">
        <v>23873</v>
      </c>
      <c r="M29" s="43">
        <v>4162</v>
      </c>
      <c r="N29" s="39">
        <v>44344</v>
      </c>
      <c r="O29" s="38" t="s">
        <v>41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Z29" s="58"/>
    </row>
    <row r="30" spans="1:26" ht="25.35" customHeight="1">
      <c r="A30" s="37">
        <v>16</v>
      </c>
      <c r="B30" s="63">
        <v>9</v>
      </c>
      <c r="C30" s="29" t="s">
        <v>451</v>
      </c>
      <c r="D30" s="43">
        <v>204.9</v>
      </c>
      <c r="E30" s="41">
        <v>1269.7</v>
      </c>
      <c r="F30" s="47">
        <f t="shared" si="4"/>
        <v>-0.83862329684177361</v>
      </c>
      <c r="G30" s="43">
        <v>34</v>
      </c>
      <c r="H30" s="41">
        <v>3</v>
      </c>
      <c r="I30" s="41">
        <f t="shared" si="3"/>
        <v>11.333333333333334</v>
      </c>
      <c r="J30" s="41">
        <v>1</v>
      </c>
      <c r="K30" s="41">
        <v>2</v>
      </c>
      <c r="L30" s="43">
        <v>2221.85</v>
      </c>
      <c r="M30" s="43">
        <v>365</v>
      </c>
      <c r="N30" s="39">
        <v>44372</v>
      </c>
      <c r="O30" s="38" t="s">
        <v>91</v>
      </c>
      <c r="P30" s="35"/>
      <c r="Q30" s="56"/>
      <c r="R30" s="56"/>
      <c r="S30" s="56"/>
      <c r="T30" s="56"/>
      <c r="U30" s="56"/>
      <c r="V30" s="57"/>
      <c r="W30" s="58"/>
      <c r="X30" s="57"/>
      <c r="Y30" s="34"/>
      <c r="Z30" s="58"/>
    </row>
    <row r="31" spans="1:26" ht="25.35" customHeight="1">
      <c r="A31" s="37">
        <v>17</v>
      </c>
      <c r="B31" s="63">
        <v>11</v>
      </c>
      <c r="C31" s="29" t="s">
        <v>432</v>
      </c>
      <c r="D31" s="43">
        <v>186.05</v>
      </c>
      <c r="E31" s="41">
        <v>911.84</v>
      </c>
      <c r="F31" s="47">
        <f t="shared" si="4"/>
        <v>-0.79596201087910157</v>
      </c>
      <c r="G31" s="43">
        <v>39</v>
      </c>
      <c r="H31" s="41">
        <v>6</v>
      </c>
      <c r="I31" s="41">
        <f t="shared" si="3"/>
        <v>6.5</v>
      </c>
      <c r="J31" s="41">
        <v>2</v>
      </c>
      <c r="K31" s="41">
        <v>7</v>
      </c>
      <c r="L31" s="43">
        <v>53485</v>
      </c>
      <c r="M31" s="43">
        <v>11563</v>
      </c>
      <c r="N31" s="39">
        <v>44337</v>
      </c>
      <c r="O31" s="38" t="s">
        <v>41</v>
      </c>
      <c r="P31" s="35"/>
      <c r="Q31" s="56"/>
      <c r="R31" s="56"/>
      <c r="S31" s="56"/>
      <c r="T31" s="56"/>
      <c r="U31" s="56"/>
      <c r="V31" s="57"/>
      <c r="W31" s="58"/>
      <c r="X31" s="57"/>
      <c r="Y31" s="34"/>
      <c r="Z31" s="58"/>
    </row>
    <row r="32" spans="1:26" ht="25.35" customHeight="1">
      <c r="A32" s="37">
        <v>18</v>
      </c>
      <c r="B32" s="63">
        <v>21</v>
      </c>
      <c r="C32" s="50" t="s">
        <v>395</v>
      </c>
      <c r="D32" s="43">
        <v>174.5</v>
      </c>
      <c r="E32" s="41">
        <v>78.989999999999995</v>
      </c>
      <c r="F32" s="47">
        <f t="shared" si="4"/>
        <v>1.2091403975186734</v>
      </c>
      <c r="G32" s="43">
        <v>34</v>
      </c>
      <c r="H32" s="31">
        <v>4</v>
      </c>
      <c r="I32" s="41">
        <f t="shared" si="3"/>
        <v>8.5</v>
      </c>
      <c r="J32" s="41">
        <v>2</v>
      </c>
      <c r="K32" s="41">
        <v>10</v>
      </c>
      <c r="L32" s="43">
        <v>44366</v>
      </c>
      <c r="M32" s="43">
        <v>9227</v>
      </c>
      <c r="N32" s="39">
        <v>44316</v>
      </c>
      <c r="O32" s="38" t="s">
        <v>41</v>
      </c>
      <c r="P32" s="35"/>
      <c r="Q32" s="56"/>
      <c r="R32" s="56"/>
      <c r="S32" s="56"/>
      <c r="T32" s="56"/>
      <c r="U32" s="56"/>
      <c r="V32" s="57"/>
      <c r="W32" s="58"/>
      <c r="X32" s="57"/>
      <c r="Y32" s="34"/>
      <c r="Z32" s="58"/>
    </row>
    <row r="33" spans="1:26" ht="25.35" customHeight="1">
      <c r="A33" s="37">
        <v>19</v>
      </c>
      <c r="B33" s="65">
        <v>13</v>
      </c>
      <c r="C33" s="60" t="s">
        <v>445</v>
      </c>
      <c r="D33" s="43">
        <v>140</v>
      </c>
      <c r="E33" s="41">
        <v>376</v>
      </c>
      <c r="F33" s="47">
        <f t="shared" si="4"/>
        <v>-0.62765957446808507</v>
      </c>
      <c r="G33" s="43">
        <v>23</v>
      </c>
      <c r="H33" s="41">
        <v>3</v>
      </c>
      <c r="I33" s="41">
        <f t="shared" si="3"/>
        <v>7.666666666666667</v>
      </c>
      <c r="J33" s="41">
        <v>2</v>
      </c>
      <c r="K33" s="41">
        <v>10</v>
      </c>
      <c r="L33" s="43">
        <v>28316.92</v>
      </c>
      <c r="M33" s="43">
        <v>4996</v>
      </c>
      <c r="N33" s="39">
        <v>44316</v>
      </c>
      <c r="O33" s="38" t="s">
        <v>91</v>
      </c>
      <c r="P33" s="35"/>
      <c r="Q33" s="56"/>
      <c r="R33" s="56"/>
      <c r="S33" s="56"/>
      <c r="T33" s="56"/>
      <c r="U33" s="56"/>
      <c r="V33" s="57"/>
      <c r="W33" s="58"/>
      <c r="X33" s="57"/>
      <c r="Y33" s="34"/>
      <c r="Z33" s="58"/>
    </row>
    <row r="34" spans="1:26" ht="25.35" customHeight="1">
      <c r="A34" s="37">
        <v>20</v>
      </c>
      <c r="B34" s="37">
        <v>16</v>
      </c>
      <c r="C34" s="60" t="s">
        <v>216</v>
      </c>
      <c r="D34" s="43">
        <v>94</v>
      </c>
      <c r="E34" s="43">
        <v>102</v>
      </c>
      <c r="F34" s="47">
        <f t="shared" si="4"/>
        <v>-7.8431372549019607E-2</v>
      </c>
      <c r="G34" s="43">
        <v>18</v>
      </c>
      <c r="H34" s="41" t="s">
        <v>36</v>
      </c>
      <c r="I34" s="41" t="s">
        <v>36</v>
      </c>
      <c r="J34" s="41">
        <v>1</v>
      </c>
      <c r="K34" s="41">
        <v>7</v>
      </c>
      <c r="L34" s="43">
        <v>4484</v>
      </c>
      <c r="M34" s="43">
        <v>894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6"/>
      <c r="V34" s="57"/>
      <c r="W34" s="58"/>
      <c r="X34" s="57"/>
      <c r="Y34" s="58"/>
      <c r="Z34" s="34"/>
    </row>
    <row r="35" spans="1:26" ht="25.35" customHeight="1">
      <c r="A35" s="14"/>
      <c r="B35" s="14"/>
      <c r="C35" s="28" t="s">
        <v>69</v>
      </c>
      <c r="D35" s="36">
        <f>SUM(D23:D34)</f>
        <v>64984.540000000008</v>
      </c>
      <c r="E35" s="36">
        <f t="shared" ref="E35:G35" si="5">SUM(E23:E34)</f>
        <v>90056.94</v>
      </c>
      <c r="F35" s="67">
        <f t="shared" si="4"/>
        <v>-0.27840608397309519</v>
      </c>
      <c r="G35" s="36">
        <f t="shared" si="5"/>
        <v>11190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44" t="s">
        <v>36</v>
      </c>
      <c r="C37" s="42" t="s">
        <v>452</v>
      </c>
      <c r="D37" s="43">
        <v>87</v>
      </c>
      <c r="E37" s="41" t="s">
        <v>36</v>
      </c>
      <c r="F37" s="41" t="s">
        <v>36</v>
      </c>
      <c r="G37" s="43">
        <v>48</v>
      </c>
      <c r="H37" s="31">
        <v>4</v>
      </c>
      <c r="I37" s="41">
        <f t="shared" ref="I37:I42" si="6">G37/H37</f>
        <v>12</v>
      </c>
      <c r="J37" s="41">
        <v>2</v>
      </c>
      <c r="K37" s="41" t="s">
        <v>36</v>
      </c>
      <c r="L37" s="43">
        <v>72391.360000000001</v>
      </c>
      <c r="M37" s="43">
        <v>16226</v>
      </c>
      <c r="N37" s="39">
        <v>43749</v>
      </c>
      <c r="O37" s="38" t="s">
        <v>48</v>
      </c>
      <c r="P37" s="35"/>
      <c r="Q37" s="56"/>
      <c r="R37" s="56"/>
      <c r="S37" s="56"/>
      <c r="T37" s="56"/>
      <c r="U37" s="56"/>
      <c r="V37" s="57"/>
      <c r="W37" s="58"/>
      <c r="X37" s="57"/>
      <c r="Y37" s="34"/>
      <c r="Z37" s="58"/>
    </row>
    <row r="38" spans="1:26" ht="25.35" customHeight="1">
      <c r="A38" s="37">
        <v>22</v>
      </c>
      <c r="B38" s="64">
        <v>19</v>
      </c>
      <c r="C38" s="52" t="s">
        <v>110</v>
      </c>
      <c r="D38" s="43">
        <v>40</v>
      </c>
      <c r="E38" s="41">
        <v>133</v>
      </c>
      <c r="F38" s="47">
        <f>(D38-E38)/E38</f>
        <v>-0.6992481203007519</v>
      </c>
      <c r="G38" s="43">
        <v>8</v>
      </c>
      <c r="H38" s="41">
        <v>2</v>
      </c>
      <c r="I38" s="41">
        <f t="shared" si="6"/>
        <v>4</v>
      </c>
      <c r="J38" s="41">
        <v>1</v>
      </c>
      <c r="K38" s="41">
        <v>9</v>
      </c>
      <c r="L38" s="43">
        <v>23140</v>
      </c>
      <c r="M38" s="43">
        <v>4067</v>
      </c>
      <c r="N38" s="39">
        <v>44323</v>
      </c>
      <c r="O38" s="38" t="s">
        <v>41</v>
      </c>
      <c r="P38" s="35"/>
      <c r="Q38" s="56"/>
      <c r="R38" s="56"/>
      <c r="S38" s="56"/>
      <c r="T38" s="56"/>
      <c r="U38" s="56"/>
      <c r="V38" s="57"/>
      <c r="W38" s="58"/>
      <c r="X38" s="57"/>
      <c r="Y38" s="58"/>
      <c r="Z38" s="34"/>
    </row>
    <row r="39" spans="1:26" ht="25.2" customHeight="1">
      <c r="A39" s="37">
        <v>23</v>
      </c>
      <c r="B39" s="65">
        <v>23</v>
      </c>
      <c r="C39" s="53" t="s">
        <v>406</v>
      </c>
      <c r="D39" s="43">
        <v>35</v>
      </c>
      <c r="E39" s="41">
        <v>31</v>
      </c>
      <c r="F39" s="47">
        <f>(D39-E39)/E39</f>
        <v>0.12903225806451613</v>
      </c>
      <c r="G39" s="43">
        <v>7</v>
      </c>
      <c r="H39" s="41">
        <v>2</v>
      </c>
      <c r="I39" s="41">
        <f t="shared" si="6"/>
        <v>3.5</v>
      </c>
      <c r="J39" s="41">
        <v>1</v>
      </c>
      <c r="K39" s="41" t="s">
        <v>36</v>
      </c>
      <c r="L39" s="43">
        <v>23195.42</v>
      </c>
      <c r="M39" s="43">
        <v>4201</v>
      </c>
      <c r="N39" s="39">
        <v>44316</v>
      </c>
      <c r="O39" s="38" t="s">
        <v>68</v>
      </c>
      <c r="P39" s="35"/>
      <c r="Q39" s="56"/>
      <c r="R39" s="56"/>
      <c r="S39" s="56"/>
      <c r="T39" s="56"/>
      <c r="U39" s="56"/>
      <c r="V39" s="57"/>
      <c r="W39" s="58"/>
      <c r="X39" s="57"/>
      <c r="Y39" s="58"/>
      <c r="Z39" s="34"/>
    </row>
    <row r="40" spans="1:26" ht="24.75" customHeight="1">
      <c r="A40" s="37">
        <v>24</v>
      </c>
      <c r="B40" s="70">
        <v>24</v>
      </c>
      <c r="C40" s="29" t="s">
        <v>446</v>
      </c>
      <c r="D40" s="43">
        <v>29</v>
      </c>
      <c r="E40" s="41">
        <v>28</v>
      </c>
      <c r="F40" s="47">
        <f>(D40-E40)/E40</f>
        <v>3.5714285714285712E-2</v>
      </c>
      <c r="G40" s="43">
        <v>5</v>
      </c>
      <c r="H40" s="41">
        <v>1</v>
      </c>
      <c r="I40" s="41">
        <f t="shared" si="6"/>
        <v>5</v>
      </c>
      <c r="J40" s="41">
        <v>1</v>
      </c>
      <c r="K40" s="41" t="s">
        <v>36</v>
      </c>
      <c r="L40" s="43">
        <v>5052.68</v>
      </c>
      <c r="M40" s="43">
        <v>807</v>
      </c>
      <c r="N40" s="39">
        <v>44337</v>
      </c>
      <c r="O40" s="38" t="s">
        <v>68</v>
      </c>
      <c r="P40" s="35"/>
      <c r="R40" s="40"/>
      <c r="T40" s="35"/>
      <c r="U40" s="34"/>
      <c r="V40" s="34"/>
      <c r="W40" s="34"/>
      <c r="X40" s="35"/>
      <c r="Y40" s="34"/>
      <c r="Z40" s="34"/>
    </row>
    <row r="41" spans="1:26" ht="25.35" customHeight="1">
      <c r="A41" s="37">
        <v>25</v>
      </c>
      <c r="B41" s="63">
        <v>18</v>
      </c>
      <c r="C41" s="49" t="s">
        <v>239</v>
      </c>
      <c r="D41" s="43">
        <v>21.25</v>
      </c>
      <c r="E41" s="41">
        <v>140.1</v>
      </c>
      <c r="F41" s="47">
        <f>(D41-E41)/E41</f>
        <v>-0.84832262669521774</v>
      </c>
      <c r="G41" s="43">
        <v>4</v>
      </c>
      <c r="H41" s="41">
        <v>3</v>
      </c>
      <c r="I41" s="41">
        <f t="shared" si="6"/>
        <v>1.3333333333333333</v>
      </c>
      <c r="J41" s="41">
        <v>1</v>
      </c>
      <c r="K41" s="41">
        <v>9</v>
      </c>
      <c r="L41" s="43">
        <v>53413.09</v>
      </c>
      <c r="M41" s="43">
        <v>11046</v>
      </c>
      <c r="N41" s="39">
        <v>44323</v>
      </c>
      <c r="O41" s="38" t="s">
        <v>45</v>
      </c>
      <c r="P41" s="35"/>
      <c r="Q41" s="56"/>
      <c r="R41" s="56"/>
      <c r="S41" s="56"/>
      <c r="T41" s="56"/>
      <c r="U41" s="56"/>
      <c r="V41" s="57"/>
      <c r="W41" s="58"/>
      <c r="X41" s="57"/>
      <c r="Y41" s="34"/>
      <c r="Z41" s="58"/>
    </row>
    <row r="42" spans="1:26" ht="25.35" customHeight="1">
      <c r="A42" s="37">
        <v>26</v>
      </c>
      <c r="B42" s="44" t="s">
        <v>36</v>
      </c>
      <c r="C42" s="60" t="s">
        <v>241</v>
      </c>
      <c r="D42" s="43">
        <v>14</v>
      </c>
      <c r="E42" s="41" t="s">
        <v>36</v>
      </c>
      <c r="F42" s="41" t="s">
        <v>36</v>
      </c>
      <c r="G42" s="43">
        <v>7</v>
      </c>
      <c r="H42" s="41">
        <v>2</v>
      </c>
      <c r="I42" s="41">
        <f t="shared" si="6"/>
        <v>3.5</v>
      </c>
      <c r="J42" s="41">
        <v>2</v>
      </c>
      <c r="K42" s="41" t="s">
        <v>36</v>
      </c>
      <c r="L42" s="43">
        <v>66911.87</v>
      </c>
      <c r="M42" s="43">
        <v>14543</v>
      </c>
      <c r="N42" s="39">
        <v>44113</v>
      </c>
      <c r="O42" s="38" t="s">
        <v>48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5.35" customHeight="1">
      <c r="A43" s="14"/>
      <c r="B43" s="14"/>
      <c r="C43" s="28" t="s">
        <v>174</v>
      </c>
      <c r="D43" s="36">
        <f>SUM(D35:D42)</f>
        <v>65210.790000000008</v>
      </c>
      <c r="E43" s="36">
        <f t="shared" ref="E43:G43" si="7">SUM(E35:E42)</f>
        <v>90389.040000000008</v>
      </c>
      <c r="F43" s="55">
        <f t="shared" ref="F43" si="8">(D43-E43)/E43</f>
        <v>-0.27855423622155956</v>
      </c>
      <c r="G43" s="36">
        <f t="shared" si="7"/>
        <v>11269</v>
      </c>
      <c r="H43" s="36"/>
      <c r="I43" s="16"/>
      <c r="J43" s="15"/>
      <c r="K43" s="17"/>
      <c r="L43" s="18"/>
      <c r="M43" s="22"/>
      <c r="N43" s="19"/>
      <c r="O43" s="48"/>
    </row>
    <row r="44" spans="1:26" ht="23.1" customHeight="1"/>
    <row r="45" spans="1:26" ht="17.25" customHeight="1"/>
    <row r="59" spans="16:18">
      <c r="R59" s="35"/>
    </row>
    <row r="62" spans="16:18">
      <c r="P62" s="35"/>
    </row>
    <row r="66" ht="12" customHeight="1"/>
  </sheetData>
  <sortState xmlns:xlrd2="http://schemas.microsoft.com/office/spreadsheetml/2017/richdata2" ref="B14:O42">
    <sortCondition descending="1" ref="D14:D42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FB04-79C7-4705-A9D7-5F9270262C8C}">
  <dimension ref="A1:Z68"/>
  <sheetViews>
    <sheetView topLeftCell="A3" zoomScale="60" zoomScaleNormal="60" workbookViewId="0">
      <selection activeCell="U28" sqref="U28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453</v>
      </c>
      <c r="F1" s="2"/>
      <c r="G1" s="2"/>
      <c r="H1" s="2"/>
      <c r="I1" s="2"/>
    </row>
    <row r="2" spans="1:26" ht="19.5" customHeight="1">
      <c r="E2" s="2" t="s">
        <v>454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449</v>
      </c>
      <c r="E6" s="4" t="s">
        <v>455</v>
      </c>
      <c r="F6" s="129"/>
      <c r="G6" s="4" t="s">
        <v>449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450</v>
      </c>
      <c r="E10" s="79" t="s">
        <v>456</v>
      </c>
      <c r="F10" s="129"/>
      <c r="G10" s="79" t="s">
        <v>450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37" t="s">
        <v>34</v>
      </c>
      <c r="C13" s="29" t="s">
        <v>394</v>
      </c>
      <c r="D13" s="43">
        <v>49823.43</v>
      </c>
      <c r="E13" s="41" t="s">
        <v>36</v>
      </c>
      <c r="F13" s="41" t="s">
        <v>36</v>
      </c>
      <c r="G13" s="43">
        <v>7590</v>
      </c>
      <c r="H13" s="41">
        <v>208</v>
      </c>
      <c r="I13" s="41">
        <f>G13/H13</f>
        <v>36.490384615384613</v>
      </c>
      <c r="J13" s="41">
        <v>14</v>
      </c>
      <c r="K13" s="41">
        <v>1</v>
      </c>
      <c r="L13" s="43">
        <v>58660</v>
      </c>
      <c r="M13" s="43">
        <v>8989</v>
      </c>
      <c r="N13" s="39">
        <v>44372</v>
      </c>
      <c r="O13" s="38" t="s">
        <v>43</v>
      </c>
      <c r="P13" s="35"/>
      <c r="Q13" s="56"/>
      <c r="R13" s="56"/>
      <c r="S13" s="56"/>
      <c r="T13" s="56"/>
      <c r="U13" s="56"/>
      <c r="V13" s="57"/>
      <c r="W13" s="58"/>
      <c r="X13" s="57"/>
      <c r="Y13" s="34"/>
      <c r="Z13" s="58"/>
    </row>
    <row r="14" spans="1:26" ht="25.35" customHeight="1">
      <c r="A14" s="37">
        <v>2</v>
      </c>
      <c r="B14" s="37" t="s">
        <v>34</v>
      </c>
      <c r="C14" s="69" t="s">
        <v>243</v>
      </c>
      <c r="D14" s="43">
        <v>8724.24</v>
      </c>
      <c r="E14" s="41" t="s">
        <v>36</v>
      </c>
      <c r="F14" s="41" t="s">
        <v>36</v>
      </c>
      <c r="G14" s="43">
        <v>1853</v>
      </c>
      <c r="H14" s="41">
        <v>114</v>
      </c>
      <c r="I14" s="41">
        <f>G14/H14</f>
        <v>16.254385964912281</v>
      </c>
      <c r="J14" s="41">
        <v>18</v>
      </c>
      <c r="K14" s="41">
        <v>1</v>
      </c>
      <c r="L14" s="43">
        <v>8724.24</v>
      </c>
      <c r="M14" s="43">
        <v>1853</v>
      </c>
      <c r="N14" s="39">
        <v>44372</v>
      </c>
      <c r="O14" s="38" t="s">
        <v>68</v>
      </c>
      <c r="P14" s="35"/>
      <c r="Q14" s="56"/>
      <c r="R14" s="56"/>
      <c r="S14" s="56"/>
      <c r="T14" s="56"/>
      <c r="U14" s="56"/>
      <c r="V14" s="57"/>
      <c r="W14" s="58"/>
      <c r="X14" s="57"/>
      <c r="Y14" s="34"/>
      <c r="Z14" s="58"/>
    </row>
    <row r="15" spans="1:26" ht="25.35" customHeight="1">
      <c r="A15" s="37">
        <v>3</v>
      </c>
      <c r="B15" s="37">
        <v>3</v>
      </c>
      <c r="C15" s="29" t="s">
        <v>390</v>
      </c>
      <c r="D15" s="43">
        <v>6098.29</v>
      </c>
      <c r="E15" s="41">
        <v>4693.5600000000004</v>
      </c>
      <c r="F15" s="47">
        <f t="shared" ref="F15:F20" si="0">(D15-E15)/E15</f>
        <v>0.29928881275620201</v>
      </c>
      <c r="G15" s="43">
        <v>915</v>
      </c>
      <c r="H15" s="41">
        <v>51</v>
      </c>
      <c r="I15" s="41">
        <f>G15/H15</f>
        <v>17.941176470588236</v>
      </c>
      <c r="J15" s="41">
        <v>9</v>
      </c>
      <c r="K15" s="41">
        <v>4</v>
      </c>
      <c r="L15" s="43">
        <v>85270.53</v>
      </c>
      <c r="M15" s="43">
        <v>13737</v>
      </c>
      <c r="N15" s="39">
        <v>44351</v>
      </c>
      <c r="O15" s="38" t="s">
        <v>45</v>
      </c>
      <c r="P15" s="35"/>
      <c r="Q15" s="56"/>
      <c r="R15" s="56"/>
      <c r="T15" s="56"/>
      <c r="U15" s="56"/>
      <c r="V15" s="57"/>
      <c r="W15" s="58"/>
      <c r="X15" s="57"/>
      <c r="Y15" s="34"/>
      <c r="Z15" s="58"/>
    </row>
    <row r="16" spans="1:26" ht="25.35" customHeight="1">
      <c r="A16" s="37">
        <v>4</v>
      </c>
      <c r="B16" s="37">
        <v>1</v>
      </c>
      <c r="C16" s="29" t="s">
        <v>431</v>
      </c>
      <c r="D16" s="43">
        <v>5536</v>
      </c>
      <c r="E16" s="41">
        <v>6989</v>
      </c>
      <c r="F16" s="47">
        <f t="shared" si="0"/>
        <v>-0.2078981256259837</v>
      </c>
      <c r="G16" s="43">
        <v>880</v>
      </c>
      <c r="H16" s="41" t="s">
        <v>36</v>
      </c>
      <c r="I16" s="41" t="s">
        <v>36</v>
      </c>
      <c r="J16" s="41">
        <v>11</v>
      </c>
      <c r="K16" s="41">
        <v>2</v>
      </c>
      <c r="L16" s="43">
        <v>22020</v>
      </c>
      <c r="M16" s="43">
        <v>3718</v>
      </c>
      <c r="N16" s="39">
        <v>44365</v>
      </c>
      <c r="O16" s="38" t="s">
        <v>65</v>
      </c>
      <c r="P16" s="35"/>
      <c r="Q16" s="56"/>
      <c r="R16" s="56"/>
      <c r="S16" s="56"/>
      <c r="T16" s="56"/>
      <c r="U16" s="56"/>
      <c r="V16" s="57"/>
      <c r="W16" s="58"/>
      <c r="X16" s="57"/>
      <c r="Y16" s="34"/>
      <c r="Z16" s="58"/>
    </row>
    <row r="17" spans="1:26" ht="25.35" customHeight="1">
      <c r="A17" s="37">
        <v>5</v>
      </c>
      <c r="B17" s="37">
        <v>5</v>
      </c>
      <c r="C17" s="29" t="s">
        <v>391</v>
      </c>
      <c r="D17" s="43">
        <v>5058.59</v>
      </c>
      <c r="E17" s="41">
        <v>4286.2</v>
      </c>
      <c r="F17" s="47">
        <f t="shared" si="0"/>
        <v>0.1802039102235081</v>
      </c>
      <c r="G17" s="43">
        <v>1030</v>
      </c>
      <c r="H17" s="41">
        <v>66</v>
      </c>
      <c r="I17" s="41">
        <f t="shared" ref="I17:I22" si="1">G17/H17</f>
        <v>15.606060606060606</v>
      </c>
      <c r="J17" s="41">
        <v>10</v>
      </c>
      <c r="K17" s="41">
        <v>4</v>
      </c>
      <c r="L17" s="43">
        <v>52267</v>
      </c>
      <c r="M17" s="43">
        <v>11862</v>
      </c>
      <c r="N17" s="39">
        <v>44351</v>
      </c>
      <c r="O17" s="38" t="s">
        <v>43</v>
      </c>
      <c r="P17" s="35"/>
      <c r="Q17" s="56"/>
      <c r="R17" s="56"/>
      <c r="S17" s="56"/>
      <c r="T17" s="56"/>
      <c r="U17" s="56"/>
      <c r="V17" s="57"/>
      <c r="W17" s="58"/>
      <c r="X17" s="57"/>
      <c r="Y17" s="34"/>
      <c r="Z17" s="58"/>
    </row>
    <row r="18" spans="1:26" ht="25.35" customHeight="1">
      <c r="A18" s="37">
        <v>6</v>
      </c>
      <c r="B18" s="37">
        <v>2</v>
      </c>
      <c r="C18" s="29" t="s">
        <v>428</v>
      </c>
      <c r="D18" s="43">
        <v>5010.7700000000004</v>
      </c>
      <c r="E18" s="41">
        <v>5770.83</v>
      </c>
      <c r="F18" s="47">
        <f t="shared" si="0"/>
        <v>-0.13170722409081528</v>
      </c>
      <c r="G18" s="43">
        <v>1034</v>
      </c>
      <c r="H18" s="41">
        <v>71</v>
      </c>
      <c r="I18" s="41">
        <f t="shared" si="1"/>
        <v>14.56338028169014</v>
      </c>
      <c r="J18" s="41">
        <v>12</v>
      </c>
      <c r="K18" s="41">
        <v>3</v>
      </c>
      <c r="L18" s="43">
        <v>48104.52</v>
      </c>
      <c r="M18" s="43">
        <v>10490</v>
      </c>
      <c r="N18" s="39">
        <v>44358</v>
      </c>
      <c r="O18" s="38" t="s">
        <v>39</v>
      </c>
      <c r="P18" s="35"/>
      <c r="Q18" s="56"/>
      <c r="R18" s="56"/>
      <c r="S18" s="56"/>
      <c r="T18" s="56"/>
      <c r="U18" s="56"/>
      <c r="V18" s="57"/>
      <c r="W18" s="58"/>
      <c r="X18" s="57"/>
      <c r="Y18" s="34"/>
      <c r="Z18" s="58"/>
    </row>
    <row r="19" spans="1:26" ht="25.35" customHeight="1">
      <c r="A19" s="37">
        <v>7</v>
      </c>
      <c r="B19" s="37">
        <v>4</v>
      </c>
      <c r="C19" s="29" t="s">
        <v>304</v>
      </c>
      <c r="D19" s="43">
        <v>4761.45</v>
      </c>
      <c r="E19" s="41">
        <v>4344.78</v>
      </c>
      <c r="F19" s="47">
        <f t="shared" si="0"/>
        <v>9.5901288442682961E-2</v>
      </c>
      <c r="G19" s="43">
        <v>741</v>
      </c>
      <c r="H19" s="41">
        <v>39</v>
      </c>
      <c r="I19" s="41">
        <f t="shared" si="1"/>
        <v>19</v>
      </c>
      <c r="J19" s="41">
        <v>9</v>
      </c>
      <c r="K19" s="41">
        <v>5</v>
      </c>
      <c r="L19" s="43">
        <v>94577</v>
      </c>
      <c r="M19" s="43">
        <v>14971</v>
      </c>
      <c r="N19" s="39">
        <v>44344</v>
      </c>
      <c r="O19" s="38" t="s">
        <v>37</v>
      </c>
      <c r="P19" s="35"/>
      <c r="Q19" s="56"/>
      <c r="R19" s="56"/>
      <c r="S19" s="56"/>
      <c r="T19" s="56"/>
      <c r="U19" s="56"/>
      <c r="V19" s="57"/>
      <c r="W19" s="58"/>
      <c r="X19" s="57"/>
      <c r="Y19" s="34"/>
      <c r="Z19" s="58"/>
    </row>
    <row r="20" spans="1:26" ht="25.35" customHeight="1">
      <c r="A20" s="37">
        <v>8</v>
      </c>
      <c r="B20" s="37">
        <v>6</v>
      </c>
      <c r="C20" s="29" t="s">
        <v>398</v>
      </c>
      <c r="D20" s="43">
        <v>1387.15</v>
      </c>
      <c r="E20" s="41">
        <v>3918.96</v>
      </c>
      <c r="F20" s="47">
        <f t="shared" si="0"/>
        <v>-0.64604129667054522</v>
      </c>
      <c r="G20" s="43">
        <v>245</v>
      </c>
      <c r="H20" s="41">
        <v>43</v>
      </c>
      <c r="I20" s="41">
        <f t="shared" si="1"/>
        <v>5.6976744186046515</v>
      </c>
      <c r="J20" s="41">
        <v>12</v>
      </c>
      <c r="K20" s="41">
        <v>2</v>
      </c>
      <c r="L20" s="43">
        <v>7771.67</v>
      </c>
      <c r="M20" s="43">
        <v>1433</v>
      </c>
      <c r="N20" s="39">
        <v>44365</v>
      </c>
      <c r="O20" s="38" t="s">
        <v>68</v>
      </c>
      <c r="P20" s="35"/>
      <c r="Q20" s="56"/>
      <c r="R20" s="56"/>
      <c r="S20" s="56"/>
      <c r="T20" s="56"/>
      <c r="U20" s="56"/>
      <c r="V20" s="57"/>
      <c r="W20" s="58"/>
      <c r="X20" s="57"/>
      <c r="Y20" s="34"/>
      <c r="Z20" s="58"/>
    </row>
    <row r="21" spans="1:26" ht="25.35" customHeight="1">
      <c r="A21" s="37">
        <v>9</v>
      </c>
      <c r="B21" s="37" t="s">
        <v>34</v>
      </c>
      <c r="C21" s="29" t="s">
        <v>451</v>
      </c>
      <c r="D21" s="43">
        <v>1269.7</v>
      </c>
      <c r="E21" s="41" t="s">
        <v>36</v>
      </c>
      <c r="F21" s="41" t="s">
        <v>36</v>
      </c>
      <c r="G21" s="43">
        <v>197</v>
      </c>
      <c r="H21" s="41">
        <v>27</v>
      </c>
      <c r="I21" s="41">
        <f t="shared" si="1"/>
        <v>7.2962962962962967</v>
      </c>
      <c r="J21" s="41">
        <v>5</v>
      </c>
      <c r="K21" s="41">
        <v>1</v>
      </c>
      <c r="L21" s="43">
        <v>1269.7</v>
      </c>
      <c r="M21" s="43">
        <v>197</v>
      </c>
      <c r="N21" s="39">
        <v>44372</v>
      </c>
      <c r="O21" s="38" t="s">
        <v>91</v>
      </c>
      <c r="P21" s="35"/>
      <c r="Q21" s="56"/>
      <c r="R21" s="56"/>
      <c r="S21" s="56"/>
      <c r="T21" s="56"/>
      <c r="U21" s="56"/>
      <c r="V21" s="57"/>
      <c r="W21" s="58"/>
      <c r="X21" s="57"/>
      <c r="Y21" s="34"/>
      <c r="Z21" s="58"/>
    </row>
    <row r="22" spans="1:26" ht="25.35" customHeight="1">
      <c r="A22" s="37">
        <v>10</v>
      </c>
      <c r="B22" s="37">
        <v>9</v>
      </c>
      <c r="C22" s="29" t="s">
        <v>429</v>
      </c>
      <c r="D22" s="43">
        <v>918.49</v>
      </c>
      <c r="E22" s="41">
        <v>1183.75</v>
      </c>
      <c r="F22" s="47">
        <f>(D22-E22)/E22</f>
        <v>-0.22408447729672651</v>
      </c>
      <c r="G22" s="43">
        <v>145</v>
      </c>
      <c r="H22" s="41">
        <v>10</v>
      </c>
      <c r="I22" s="41">
        <f t="shared" si="1"/>
        <v>14.5</v>
      </c>
      <c r="J22" s="41">
        <v>3</v>
      </c>
      <c r="K22" s="41">
        <v>5</v>
      </c>
      <c r="L22" s="43">
        <v>22947</v>
      </c>
      <c r="M22" s="43">
        <v>3980</v>
      </c>
      <c r="N22" s="39">
        <v>44344</v>
      </c>
      <c r="O22" s="38" t="s">
        <v>41</v>
      </c>
      <c r="P22" s="35"/>
      <c r="Q22" s="56"/>
      <c r="R22" s="56"/>
      <c r="S22" s="56"/>
      <c r="T22" s="56"/>
      <c r="U22" s="56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88588.109999999986</v>
      </c>
      <c r="E23" s="36">
        <f t="shared" ref="E23:G23" si="2">SUM(E13:E22)</f>
        <v>31187.08</v>
      </c>
      <c r="F23" s="67">
        <f>(D23-E23)/E23</f>
        <v>1.8405387743899071</v>
      </c>
      <c r="G23" s="36">
        <f t="shared" si="2"/>
        <v>14630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8</v>
      </c>
      <c r="C25" s="49" t="s">
        <v>432</v>
      </c>
      <c r="D25" s="43">
        <v>911.84</v>
      </c>
      <c r="E25" s="41">
        <v>1523.8</v>
      </c>
      <c r="F25" s="47">
        <f>(D25-E25)/E25</f>
        <v>-0.40160126000787499</v>
      </c>
      <c r="G25" s="43">
        <v>186</v>
      </c>
      <c r="H25" s="41">
        <v>16</v>
      </c>
      <c r="I25" s="41">
        <f t="shared" ref="I25:I34" si="3">G25/H25</f>
        <v>11.625</v>
      </c>
      <c r="J25" s="41">
        <v>5</v>
      </c>
      <c r="K25" s="41">
        <v>6</v>
      </c>
      <c r="L25" s="43">
        <v>52935</v>
      </c>
      <c r="M25" s="43">
        <v>11438</v>
      </c>
      <c r="N25" s="39">
        <v>44337</v>
      </c>
      <c r="O25" s="38" t="s">
        <v>41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37">
        <v>7</v>
      </c>
      <c r="C26" s="49" t="s">
        <v>457</v>
      </c>
      <c r="D26" s="43">
        <v>885.49</v>
      </c>
      <c r="E26" s="41">
        <v>1617.64</v>
      </c>
      <c r="F26" s="47">
        <f>(D26-E26)/E26</f>
        <v>-0.45260379318018845</v>
      </c>
      <c r="G26" s="43">
        <v>131</v>
      </c>
      <c r="H26" s="41">
        <v>16</v>
      </c>
      <c r="I26" s="41">
        <f t="shared" si="3"/>
        <v>8.1875</v>
      </c>
      <c r="J26" s="41">
        <v>7</v>
      </c>
      <c r="K26" s="41">
        <v>2</v>
      </c>
      <c r="L26" s="43">
        <v>5306.73</v>
      </c>
      <c r="M26" s="43">
        <v>972</v>
      </c>
      <c r="N26" s="39">
        <v>44365</v>
      </c>
      <c r="O26" s="38" t="s">
        <v>48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44" t="s">
        <v>36</v>
      </c>
      <c r="C27" s="42" t="s">
        <v>445</v>
      </c>
      <c r="D27" s="43">
        <v>376</v>
      </c>
      <c r="E27" s="41" t="s">
        <v>36</v>
      </c>
      <c r="F27" s="41" t="s">
        <v>36</v>
      </c>
      <c r="G27" s="43">
        <v>64</v>
      </c>
      <c r="H27" s="41">
        <v>10</v>
      </c>
      <c r="I27" s="41">
        <f t="shared" si="3"/>
        <v>6.4</v>
      </c>
      <c r="J27" s="41">
        <v>2</v>
      </c>
      <c r="K27" s="41">
        <v>9</v>
      </c>
      <c r="L27" s="43">
        <v>27841.919999999998</v>
      </c>
      <c r="M27" s="43">
        <v>4903</v>
      </c>
      <c r="N27" s="39">
        <v>44316</v>
      </c>
      <c r="O27" s="38" t="s">
        <v>91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37">
        <v>12</v>
      </c>
      <c r="C28" s="29" t="s">
        <v>458</v>
      </c>
      <c r="D28" s="43">
        <v>298.79000000000002</v>
      </c>
      <c r="E28" s="41">
        <v>202.7</v>
      </c>
      <c r="F28" s="47">
        <f>(D28-E28)/E28</f>
        <v>0.47405032067094244</v>
      </c>
      <c r="G28" s="43">
        <v>44</v>
      </c>
      <c r="H28" s="41">
        <v>3</v>
      </c>
      <c r="I28" s="41">
        <f t="shared" si="3"/>
        <v>14.666666666666666</v>
      </c>
      <c r="J28" s="41">
        <v>1</v>
      </c>
      <c r="K28" s="41">
        <v>5</v>
      </c>
      <c r="L28" s="43">
        <v>8875.8799999999992</v>
      </c>
      <c r="M28" s="43">
        <v>1520</v>
      </c>
      <c r="N28" s="39">
        <v>44344</v>
      </c>
      <c r="O28" s="38" t="s">
        <v>48</v>
      </c>
      <c r="P28" s="35"/>
      <c r="Q28" s="56"/>
      <c r="R28" s="56"/>
      <c r="S28" s="56"/>
      <c r="T28" s="56"/>
      <c r="U28" s="56"/>
      <c r="V28" s="57"/>
      <c r="W28" s="58"/>
      <c r="X28" s="57"/>
      <c r="Y28" s="34"/>
      <c r="Z28" s="58"/>
    </row>
    <row r="29" spans="1:26" ht="25.35" customHeight="1">
      <c r="A29" s="37">
        <v>15</v>
      </c>
      <c r="B29" s="44" t="s">
        <v>36</v>
      </c>
      <c r="C29" s="29" t="s">
        <v>459</v>
      </c>
      <c r="D29" s="43">
        <v>292.49</v>
      </c>
      <c r="E29" s="41" t="s">
        <v>36</v>
      </c>
      <c r="F29" s="41" t="s">
        <v>36</v>
      </c>
      <c r="G29" s="43">
        <v>71</v>
      </c>
      <c r="H29" s="41">
        <v>15</v>
      </c>
      <c r="I29" s="41">
        <f t="shared" si="3"/>
        <v>4.7333333333333334</v>
      </c>
      <c r="J29" s="41">
        <v>6</v>
      </c>
      <c r="K29" s="41">
        <v>2</v>
      </c>
      <c r="L29" s="43">
        <v>2432.41</v>
      </c>
      <c r="M29" s="43">
        <v>550</v>
      </c>
      <c r="N29" s="39">
        <v>44365</v>
      </c>
      <c r="O29" s="38" t="s">
        <v>91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Z29" s="58"/>
    </row>
    <row r="30" spans="1:26" ht="25.35" customHeight="1">
      <c r="A30" s="37">
        <v>16</v>
      </c>
      <c r="B30" s="44" t="s">
        <v>36</v>
      </c>
      <c r="C30" s="52" t="s">
        <v>460</v>
      </c>
      <c r="D30" s="43">
        <v>169</v>
      </c>
      <c r="E30" s="41" t="s">
        <v>36</v>
      </c>
      <c r="F30" s="41" t="s">
        <v>36</v>
      </c>
      <c r="G30" s="43">
        <v>34</v>
      </c>
      <c r="H30" s="41">
        <v>2</v>
      </c>
      <c r="I30" s="41">
        <f t="shared" si="3"/>
        <v>17</v>
      </c>
      <c r="J30" s="41">
        <v>2</v>
      </c>
      <c r="K30" s="41" t="s">
        <v>36</v>
      </c>
      <c r="L30" s="43">
        <v>15080</v>
      </c>
      <c r="M30" s="43">
        <v>2416</v>
      </c>
      <c r="N30" s="39">
        <v>44323</v>
      </c>
      <c r="O30" s="38" t="s">
        <v>50</v>
      </c>
      <c r="P30" s="35"/>
      <c r="Q30" s="56"/>
      <c r="R30" s="56"/>
      <c r="S30" s="56"/>
      <c r="T30" s="56"/>
      <c r="U30" s="56"/>
      <c r="V30" s="57"/>
      <c r="W30" s="58"/>
      <c r="X30" s="57"/>
      <c r="Y30" s="34"/>
      <c r="Z30" s="58"/>
    </row>
    <row r="31" spans="1:26" ht="25.35" customHeight="1">
      <c r="A31" s="37">
        <v>17</v>
      </c>
      <c r="B31" s="44" t="s">
        <v>36</v>
      </c>
      <c r="C31" s="49" t="s">
        <v>407</v>
      </c>
      <c r="D31" s="43">
        <v>162</v>
      </c>
      <c r="E31" s="41" t="s">
        <v>36</v>
      </c>
      <c r="F31" s="41" t="s">
        <v>36</v>
      </c>
      <c r="G31" s="43">
        <v>101</v>
      </c>
      <c r="H31" s="41">
        <v>7</v>
      </c>
      <c r="I31" s="41">
        <f t="shared" si="3"/>
        <v>14.428571428571429</v>
      </c>
      <c r="J31" s="41">
        <v>3</v>
      </c>
      <c r="K31" s="41" t="s">
        <v>36</v>
      </c>
      <c r="L31" s="43">
        <v>54371</v>
      </c>
      <c r="M31" s="43">
        <v>12610</v>
      </c>
      <c r="N31" s="39">
        <v>43861</v>
      </c>
      <c r="O31" s="38" t="s">
        <v>48</v>
      </c>
      <c r="P31" s="35"/>
      <c r="Q31" s="56"/>
      <c r="R31" s="56"/>
      <c r="S31" s="56"/>
      <c r="T31" s="56"/>
      <c r="U31" s="56"/>
      <c r="V31" s="57"/>
      <c r="W31" s="58"/>
      <c r="X31" s="57"/>
      <c r="Y31" s="58"/>
      <c r="Z31" s="34"/>
    </row>
    <row r="32" spans="1:26" ht="25.35" customHeight="1">
      <c r="A32" s="37">
        <v>18</v>
      </c>
      <c r="B32" s="61">
        <v>11</v>
      </c>
      <c r="C32" s="29" t="s">
        <v>239</v>
      </c>
      <c r="D32" s="43">
        <v>140.1</v>
      </c>
      <c r="E32" s="41">
        <v>339.6</v>
      </c>
      <c r="F32" s="47">
        <f>(D32-E32)/E32</f>
        <v>-0.58745583038869265</v>
      </c>
      <c r="G32" s="43">
        <v>27</v>
      </c>
      <c r="H32" s="41">
        <v>3</v>
      </c>
      <c r="I32" s="41">
        <f t="shared" si="3"/>
        <v>9</v>
      </c>
      <c r="J32" s="41">
        <v>1</v>
      </c>
      <c r="K32" s="41">
        <v>8</v>
      </c>
      <c r="L32" s="43">
        <v>53353.24</v>
      </c>
      <c r="M32" s="43">
        <v>11034</v>
      </c>
      <c r="N32" s="39">
        <v>44323</v>
      </c>
      <c r="O32" s="38" t="s">
        <v>45</v>
      </c>
      <c r="P32" s="35"/>
      <c r="Q32" s="56"/>
      <c r="R32" s="56"/>
      <c r="S32" s="56"/>
      <c r="T32" s="56"/>
      <c r="U32" s="56"/>
      <c r="V32" s="57"/>
      <c r="W32" s="58"/>
      <c r="X32" s="57"/>
      <c r="Y32" s="58"/>
      <c r="Z32" s="34"/>
    </row>
    <row r="33" spans="1:26" ht="25.2" customHeight="1">
      <c r="A33" s="37">
        <v>19</v>
      </c>
      <c r="B33" s="37">
        <v>19</v>
      </c>
      <c r="C33" s="53" t="s">
        <v>110</v>
      </c>
      <c r="D33" s="43">
        <v>133</v>
      </c>
      <c r="E33" s="41">
        <v>100</v>
      </c>
      <c r="F33" s="47">
        <f>(D33-E33)/E33</f>
        <v>0.33</v>
      </c>
      <c r="G33" s="43">
        <v>28</v>
      </c>
      <c r="H33" s="41">
        <v>3</v>
      </c>
      <c r="I33" s="41">
        <f t="shared" si="3"/>
        <v>9.3333333333333339</v>
      </c>
      <c r="J33" s="41">
        <v>2</v>
      </c>
      <c r="K33" s="41">
        <v>8</v>
      </c>
      <c r="L33" s="43">
        <v>23000</v>
      </c>
      <c r="M33" s="43">
        <v>4041</v>
      </c>
      <c r="N33" s="39">
        <v>44323</v>
      </c>
      <c r="O33" s="38" t="s">
        <v>41</v>
      </c>
      <c r="P33" s="35"/>
      <c r="Q33" s="56"/>
      <c r="R33" s="56"/>
      <c r="S33" s="56"/>
      <c r="T33" s="56"/>
      <c r="U33" s="56"/>
      <c r="V33" s="57"/>
      <c r="W33" s="58"/>
      <c r="X33" s="57"/>
      <c r="Y33" s="58"/>
      <c r="Z33" s="34"/>
    </row>
    <row r="34" spans="1:26" ht="25.35" customHeight="1">
      <c r="A34" s="37">
        <v>20</v>
      </c>
      <c r="B34" s="44" t="s">
        <v>36</v>
      </c>
      <c r="C34" s="29" t="s">
        <v>461</v>
      </c>
      <c r="D34" s="43">
        <v>104</v>
      </c>
      <c r="E34" s="41" t="s">
        <v>36</v>
      </c>
      <c r="F34" s="41" t="s">
        <v>36</v>
      </c>
      <c r="G34" s="43">
        <v>52</v>
      </c>
      <c r="H34" s="31">
        <v>5</v>
      </c>
      <c r="I34" s="41">
        <f t="shared" si="3"/>
        <v>10.4</v>
      </c>
      <c r="J34" s="41">
        <v>2</v>
      </c>
      <c r="K34" s="41" t="s">
        <v>36</v>
      </c>
      <c r="L34" s="43">
        <v>334143.03000000003</v>
      </c>
      <c r="M34" s="43">
        <v>71354</v>
      </c>
      <c r="N34" s="39">
        <v>43700</v>
      </c>
      <c r="O34" s="38" t="s">
        <v>39</v>
      </c>
      <c r="P34" s="35"/>
      <c r="R34" s="40"/>
      <c r="T34" s="35"/>
      <c r="U34" s="34"/>
      <c r="V34" s="34"/>
      <c r="W34" s="34"/>
      <c r="X34" s="34"/>
      <c r="Y34" s="34"/>
      <c r="Z34" s="35"/>
    </row>
    <row r="35" spans="1:26" ht="25.35" customHeight="1">
      <c r="A35" s="14"/>
      <c r="B35" s="14"/>
      <c r="C35" s="28" t="s">
        <v>69</v>
      </c>
      <c r="D35" s="36">
        <f>SUM(D23:D34)</f>
        <v>92060.819999999992</v>
      </c>
      <c r="E35" s="36">
        <f t="shared" ref="E35:G35" si="4">SUM(E23:E34)</f>
        <v>34970.82</v>
      </c>
      <c r="F35" s="67">
        <f t="shared" ref="F35" si="5">(D35-E35)/E35</f>
        <v>1.6325038989649083</v>
      </c>
      <c r="G35" s="36">
        <f t="shared" si="4"/>
        <v>15368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16</v>
      </c>
      <c r="B37" s="37">
        <v>16</v>
      </c>
      <c r="C37" s="60" t="s">
        <v>216</v>
      </c>
      <c r="D37" s="43">
        <v>102</v>
      </c>
      <c r="E37" s="43">
        <v>149.6</v>
      </c>
      <c r="F37" s="47">
        <f t="shared" ref="F37" si="6">(D37-E37)/E37</f>
        <v>-0.31818181818181818</v>
      </c>
      <c r="G37" s="43">
        <v>18</v>
      </c>
      <c r="H37" s="41" t="s">
        <v>36</v>
      </c>
      <c r="I37" s="41" t="s">
        <v>36</v>
      </c>
      <c r="J37" s="41">
        <v>1</v>
      </c>
      <c r="K37" s="41">
        <v>6</v>
      </c>
      <c r="L37" s="43">
        <v>4337.92</v>
      </c>
      <c r="M37" s="43">
        <v>840</v>
      </c>
      <c r="N37" s="39">
        <v>44330</v>
      </c>
      <c r="O37" s="38" t="s">
        <v>81</v>
      </c>
      <c r="P37" s="35"/>
      <c r="Q37" s="56"/>
      <c r="R37" s="56"/>
      <c r="S37" s="56"/>
      <c r="T37" s="56"/>
      <c r="U37" s="56"/>
      <c r="V37" s="57"/>
      <c r="W37" s="58"/>
      <c r="X37" s="57"/>
      <c r="Y37" s="58"/>
      <c r="Z37" s="34"/>
    </row>
    <row r="38" spans="1:26" ht="24.75" customHeight="1">
      <c r="A38" s="37">
        <v>21</v>
      </c>
      <c r="B38" s="61">
        <v>20</v>
      </c>
      <c r="C38" s="50" t="s">
        <v>395</v>
      </c>
      <c r="D38" s="43">
        <v>78.989999999999995</v>
      </c>
      <c r="E38" s="41">
        <v>94.5</v>
      </c>
      <c r="F38" s="47">
        <f>(D38-E38)/E38</f>
        <v>-0.16412698412698418</v>
      </c>
      <c r="G38" s="43">
        <v>18</v>
      </c>
      <c r="H38" s="31">
        <v>3</v>
      </c>
      <c r="I38" s="41">
        <f t="shared" ref="I38:I44" si="7">G38/H38</f>
        <v>6</v>
      </c>
      <c r="J38" s="41">
        <v>1</v>
      </c>
      <c r="K38" s="41">
        <v>9</v>
      </c>
      <c r="L38" s="43">
        <v>44069</v>
      </c>
      <c r="M38" s="43">
        <v>9160</v>
      </c>
      <c r="N38" s="39">
        <v>44316</v>
      </c>
      <c r="O38" s="38" t="s">
        <v>41</v>
      </c>
      <c r="P38" s="35"/>
      <c r="R38" s="40"/>
      <c r="T38" s="35"/>
      <c r="U38" s="34"/>
      <c r="V38" s="34"/>
      <c r="W38" s="34"/>
      <c r="X38" s="35"/>
      <c r="Y38" s="34"/>
      <c r="Z38" s="34"/>
    </row>
    <row r="39" spans="1:26" ht="25.35" customHeight="1">
      <c r="A39" s="37">
        <v>22</v>
      </c>
      <c r="B39" s="61">
        <v>17</v>
      </c>
      <c r="C39" s="29" t="s">
        <v>462</v>
      </c>
      <c r="D39" s="43">
        <v>35</v>
      </c>
      <c r="E39" s="43">
        <v>147.24</v>
      </c>
      <c r="F39" s="47">
        <f>(D39-E39)/E39</f>
        <v>-0.76229285520239065</v>
      </c>
      <c r="G39" s="43">
        <v>5</v>
      </c>
      <c r="H39" s="41">
        <v>2</v>
      </c>
      <c r="I39" s="41">
        <f t="shared" si="7"/>
        <v>2.5</v>
      </c>
      <c r="J39" s="41">
        <v>1</v>
      </c>
      <c r="K39" s="41">
        <v>5</v>
      </c>
      <c r="L39" s="43">
        <v>4162.3900000000003</v>
      </c>
      <c r="M39" s="43">
        <v>822</v>
      </c>
      <c r="N39" s="39">
        <v>44344</v>
      </c>
      <c r="O39" s="38" t="s">
        <v>463</v>
      </c>
      <c r="P39" s="35"/>
      <c r="Q39" s="56"/>
      <c r="R39" s="56"/>
      <c r="S39" s="56"/>
      <c r="T39" s="56"/>
      <c r="U39" s="56"/>
      <c r="V39" s="57"/>
      <c r="W39" s="58"/>
      <c r="X39" s="57"/>
      <c r="Y39" s="58"/>
      <c r="Z39" s="34"/>
    </row>
    <row r="40" spans="1:26" ht="25.35" customHeight="1">
      <c r="A40" s="37">
        <v>23</v>
      </c>
      <c r="B40" s="66">
        <v>21</v>
      </c>
      <c r="C40" s="53" t="s">
        <v>406</v>
      </c>
      <c r="D40" s="43">
        <v>31</v>
      </c>
      <c r="E40" s="41">
        <v>56</v>
      </c>
      <c r="F40" s="47">
        <f>(D40-E40)/E40</f>
        <v>-0.44642857142857145</v>
      </c>
      <c r="G40" s="43">
        <v>6</v>
      </c>
      <c r="H40" s="41">
        <v>1</v>
      </c>
      <c r="I40" s="41">
        <f t="shared" si="7"/>
        <v>6</v>
      </c>
      <c r="J40" s="41">
        <v>1</v>
      </c>
      <c r="K40" s="41" t="s">
        <v>36</v>
      </c>
      <c r="L40" s="43">
        <v>23129.42</v>
      </c>
      <c r="M40" s="43">
        <v>4186</v>
      </c>
      <c r="N40" s="39">
        <v>44316</v>
      </c>
      <c r="O40" s="38" t="s">
        <v>68</v>
      </c>
      <c r="P40" s="35"/>
      <c r="Q40" s="56"/>
      <c r="R40" s="56"/>
      <c r="S40" s="56"/>
      <c r="T40" s="56"/>
      <c r="U40" s="56"/>
      <c r="V40" s="57"/>
      <c r="W40" s="58"/>
      <c r="X40" s="57"/>
      <c r="Y40" s="34"/>
      <c r="Z40" s="58"/>
    </row>
    <row r="41" spans="1:26" ht="25.35" customHeight="1">
      <c r="A41" s="37">
        <v>24</v>
      </c>
      <c r="B41" s="44" t="s">
        <v>36</v>
      </c>
      <c r="C41" s="49" t="s">
        <v>446</v>
      </c>
      <c r="D41" s="43">
        <v>28</v>
      </c>
      <c r="E41" s="41" t="s">
        <v>36</v>
      </c>
      <c r="F41" s="41" t="s">
        <v>36</v>
      </c>
      <c r="G41" s="43">
        <v>5</v>
      </c>
      <c r="H41" s="41">
        <v>1</v>
      </c>
      <c r="I41" s="41">
        <f t="shared" si="7"/>
        <v>5</v>
      </c>
      <c r="J41" s="41">
        <v>1</v>
      </c>
      <c r="K41" s="41" t="s">
        <v>36</v>
      </c>
      <c r="L41" s="43">
        <v>5023.68</v>
      </c>
      <c r="M41" s="43">
        <v>802</v>
      </c>
      <c r="N41" s="39">
        <v>44337</v>
      </c>
      <c r="O41" s="38" t="s">
        <v>68</v>
      </c>
      <c r="P41" s="35"/>
      <c r="R41" s="40"/>
      <c r="T41" s="35"/>
      <c r="U41" s="34"/>
      <c r="V41" s="34"/>
      <c r="W41" s="35"/>
      <c r="X41" s="34"/>
      <c r="Y41" s="34"/>
      <c r="Z41" s="34"/>
    </row>
    <row r="42" spans="1:26" ht="25.35" customHeight="1">
      <c r="A42" s="37">
        <v>25</v>
      </c>
      <c r="B42" s="68">
        <v>26</v>
      </c>
      <c r="C42" s="49" t="s">
        <v>397</v>
      </c>
      <c r="D42" s="43">
        <v>14</v>
      </c>
      <c r="E42" s="41">
        <v>7</v>
      </c>
      <c r="F42" s="47">
        <f>(D42-E42)/E42</f>
        <v>1</v>
      </c>
      <c r="G42" s="43">
        <v>5</v>
      </c>
      <c r="H42" s="31">
        <v>1</v>
      </c>
      <c r="I42" s="41">
        <f t="shared" si="7"/>
        <v>5</v>
      </c>
      <c r="J42" s="41">
        <v>1</v>
      </c>
      <c r="K42" s="41" t="s">
        <v>36</v>
      </c>
      <c r="L42" s="43">
        <v>49207</v>
      </c>
      <c r="M42" s="43">
        <v>9176</v>
      </c>
      <c r="N42" s="39">
        <v>43805</v>
      </c>
      <c r="O42" s="38" t="s">
        <v>68</v>
      </c>
      <c r="P42" s="35"/>
      <c r="Q42" s="56"/>
      <c r="R42" s="56"/>
      <c r="S42" s="56"/>
      <c r="T42" s="56"/>
      <c r="U42" s="56"/>
      <c r="V42" s="56"/>
      <c r="W42" s="56"/>
      <c r="X42" s="57"/>
      <c r="Y42" s="34"/>
      <c r="Z42" s="58"/>
    </row>
    <row r="43" spans="1:26" ht="25.35" customHeight="1">
      <c r="A43" s="37">
        <v>26</v>
      </c>
      <c r="B43" s="37">
        <v>15</v>
      </c>
      <c r="C43" s="49" t="s">
        <v>464</v>
      </c>
      <c r="D43" s="43">
        <v>9</v>
      </c>
      <c r="E43" s="41">
        <v>150.6</v>
      </c>
      <c r="F43" s="47">
        <f>(D43-E43)/E43</f>
        <v>-0.94023904382470125</v>
      </c>
      <c r="G43" s="43">
        <v>3</v>
      </c>
      <c r="H43" s="41">
        <v>1</v>
      </c>
      <c r="I43" s="41">
        <f t="shared" si="7"/>
        <v>3</v>
      </c>
      <c r="J43" s="41">
        <v>1</v>
      </c>
      <c r="K43" s="41">
        <v>3</v>
      </c>
      <c r="L43" s="43">
        <v>5711.58</v>
      </c>
      <c r="M43" s="43">
        <v>999</v>
      </c>
      <c r="N43" s="39">
        <v>44358</v>
      </c>
      <c r="O43" s="38" t="s">
        <v>48</v>
      </c>
      <c r="P43" s="35"/>
      <c r="R43" s="40"/>
      <c r="T43" s="35"/>
      <c r="U43" s="34"/>
      <c r="V43" s="34"/>
      <c r="W43" s="34"/>
      <c r="X43" s="34"/>
      <c r="Y43" s="34"/>
      <c r="Z43" s="35"/>
    </row>
    <row r="44" spans="1:26" ht="25.35" customHeight="1">
      <c r="A44" s="37">
        <v>27</v>
      </c>
      <c r="B44" s="41" t="s">
        <v>36</v>
      </c>
      <c r="C44" s="49" t="s">
        <v>385</v>
      </c>
      <c r="D44" s="43">
        <v>8</v>
      </c>
      <c r="E44" s="41" t="s">
        <v>36</v>
      </c>
      <c r="F44" s="41" t="s">
        <v>36</v>
      </c>
      <c r="G44" s="43">
        <v>4</v>
      </c>
      <c r="H44" s="41">
        <v>1</v>
      </c>
      <c r="I44" s="41">
        <f t="shared" si="7"/>
        <v>4</v>
      </c>
      <c r="J44" s="41">
        <v>1</v>
      </c>
      <c r="K44" s="41" t="s">
        <v>36</v>
      </c>
      <c r="L44" s="43">
        <v>817056</v>
      </c>
      <c r="M44" s="43">
        <v>154613</v>
      </c>
      <c r="N44" s="39">
        <v>43665</v>
      </c>
      <c r="O44" s="38" t="s">
        <v>41</v>
      </c>
      <c r="P44" s="35"/>
      <c r="Q44" s="56"/>
      <c r="R44" s="56"/>
      <c r="S44" s="56"/>
      <c r="T44" s="56"/>
      <c r="U44" s="56"/>
      <c r="V44" s="57"/>
      <c r="W44" s="58"/>
      <c r="X44" s="57"/>
      <c r="Y44" s="34"/>
      <c r="Z44" s="59"/>
    </row>
    <row r="45" spans="1:26" ht="25.35" customHeight="1">
      <c r="A45" s="14"/>
      <c r="B45" s="14"/>
      <c r="C45" s="28" t="s">
        <v>205</v>
      </c>
      <c r="D45" s="36">
        <f>SUM(D35:D44)</f>
        <v>92366.81</v>
      </c>
      <c r="E45" s="36">
        <f t="shared" ref="E45:G45" si="8">SUM(E35:E44)</f>
        <v>35575.759999999995</v>
      </c>
      <c r="F45" s="67">
        <f t="shared" ref="F45" si="9">(D45-E45)/E45</f>
        <v>1.5963411603856112</v>
      </c>
      <c r="G45" s="36">
        <f t="shared" si="8"/>
        <v>15432</v>
      </c>
      <c r="H45" s="36"/>
      <c r="I45" s="16"/>
      <c r="J45" s="15"/>
      <c r="K45" s="17"/>
      <c r="L45" s="18"/>
      <c r="M45" s="22"/>
      <c r="N45" s="19"/>
      <c r="O45" s="48"/>
    </row>
    <row r="46" spans="1:26" ht="23.1" customHeight="1"/>
    <row r="47" spans="1:26" ht="17.25" customHeight="1"/>
    <row r="61" spans="16:18">
      <c r="R61" s="35"/>
    </row>
    <row r="64" spans="16:18">
      <c r="P64" s="35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F488D-9223-4C69-8469-04E26BE3B7E4}">
  <dimension ref="A1:Z69"/>
  <sheetViews>
    <sheetView topLeftCell="A13" zoomScale="60" zoomScaleNormal="60" workbookViewId="0">
      <selection activeCell="A39" sqref="A39:XFD3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465</v>
      </c>
      <c r="F1" s="2"/>
      <c r="G1" s="2"/>
      <c r="H1" s="2"/>
      <c r="I1" s="2"/>
    </row>
    <row r="2" spans="1:26" ht="19.5" customHeight="1">
      <c r="E2" s="2" t="s">
        <v>466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455</v>
      </c>
      <c r="E6" s="4" t="s">
        <v>467</v>
      </c>
      <c r="F6" s="129"/>
      <c r="G6" s="4" t="s">
        <v>455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456</v>
      </c>
      <c r="E10" s="79" t="s">
        <v>468</v>
      </c>
      <c r="F10" s="129"/>
      <c r="G10" s="79" t="s">
        <v>456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Z12" s="58"/>
    </row>
    <row r="13" spans="1:26" ht="25.35" customHeight="1">
      <c r="A13" s="37">
        <v>1</v>
      </c>
      <c r="B13" s="37" t="s">
        <v>34</v>
      </c>
      <c r="C13" s="29" t="s">
        <v>431</v>
      </c>
      <c r="D13" s="43">
        <v>6989</v>
      </c>
      <c r="E13" s="41" t="s">
        <v>36</v>
      </c>
      <c r="F13" s="41" t="s">
        <v>36</v>
      </c>
      <c r="G13" s="43">
        <v>1016</v>
      </c>
      <c r="H13" s="41" t="s">
        <v>36</v>
      </c>
      <c r="I13" s="41" t="s">
        <v>36</v>
      </c>
      <c r="J13" s="41">
        <v>11</v>
      </c>
      <c r="K13" s="41">
        <v>1</v>
      </c>
      <c r="L13" s="43">
        <v>7643</v>
      </c>
      <c r="M13" s="43">
        <v>1124</v>
      </c>
      <c r="N13" s="39">
        <v>44365</v>
      </c>
      <c r="O13" s="38" t="s">
        <v>65</v>
      </c>
      <c r="P13" s="35"/>
      <c r="Q13" s="56"/>
      <c r="R13" s="56"/>
      <c r="S13" s="56"/>
      <c r="T13" s="56"/>
      <c r="U13" s="56"/>
      <c r="V13" s="57"/>
      <c r="W13" s="58"/>
      <c r="X13" s="57"/>
      <c r="Y13" s="34"/>
      <c r="Z13" s="58"/>
    </row>
    <row r="14" spans="1:26" ht="25.35" customHeight="1">
      <c r="A14" s="37">
        <v>2</v>
      </c>
      <c r="B14" s="37">
        <v>2</v>
      </c>
      <c r="C14" s="29" t="s">
        <v>428</v>
      </c>
      <c r="D14" s="43">
        <v>5770.83</v>
      </c>
      <c r="E14" s="41">
        <v>17561.34</v>
      </c>
      <c r="F14" s="47">
        <f>(D14-E14)/E14</f>
        <v>-0.67139011032187745</v>
      </c>
      <c r="G14" s="43">
        <v>1186</v>
      </c>
      <c r="H14" s="41">
        <v>108</v>
      </c>
      <c r="I14" s="41">
        <f t="shared" ref="I14:I22" si="0">G14/H14</f>
        <v>10.981481481481481</v>
      </c>
      <c r="J14" s="41">
        <v>14</v>
      </c>
      <c r="K14" s="41">
        <v>2</v>
      </c>
      <c r="L14" s="43">
        <v>35821.089999999997</v>
      </c>
      <c r="M14" s="43">
        <v>7799</v>
      </c>
      <c r="N14" s="39">
        <v>44358</v>
      </c>
      <c r="O14" s="38" t="s">
        <v>39</v>
      </c>
      <c r="P14" s="35"/>
      <c r="Q14" s="56"/>
      <c r="R14" s="56"/>
      <c r="S14" s="56"/>
      <c r="T14" s="56"/>
      <c r="U14" s="56"/>
      <c r="V14" s="57"/>
      <c r="W14" s="58"/>
      <c r="X14" s="57"/>
      <c r="Y14" s="34"/>
      <c r="Z14" s="58"/>
    </row>
    <row r="15" spans="1:26" ht="25.35" customHeight="1">
      <c r="A15" s="37">
        <v>3</v>
      </c>
      <c r="B15" s="37">
        <v>1</v>
      </c>
      <c r="C15" s="29" t="s">
        <v>390</v>
      </c>
      <c r="D15" s="43">
        <v>4693.5600000000004</v>
      </c>
      <c r="E15" s="41">
        <v>20907.89</v>
      </c>
      <c r="F15" s="47">
        <f>(D15-E15)/E15</f>
        <v>-0.7755124979134671</v>
      </c>
      <c r="G15" s="43">
        <v>714</v>
      </c>
      <c r="H15" s="41">
        <v>69</v>
      </c>
      <c r="I15" s="41">
        <f t="shared" si="0"/>
        <v>10.347826086956522</v>
      </c>
      <c r="J15" s="41">
        <v>9</v>
      </c>
      <c r="K15" s="41">
        <v>3</v>
      </c>
      <c r="L15" s="43">
        <v>72874.45</v>
      </c>
      <c r="M15" s="43">
        <v>11581</v>
      </c>
      <c r="N15" s="39">
        <v>44351</v>
      </c>
      <c r="O15" s="38" t="s">
        <v>45</v>
      </c>
      <c r="P15" s="35"/>
      <c r="Q15" s="56"/>
      <c r="R15" s="56"/>
      <c r="S15" s="56"/>
      <c r="T15" s="56"/>
      <c r="U15" s="56"/>
      <c r="V15" s="57"/>
      <c r="W15" s="58"/>
      <c r="X15" s="57"/>
      <c r="Y15" s="34"/>
      <c r="Z15" s="58"/>
    </row>
    <row r="16" spans="1:26" ht="25.35" customHeight="1">
      <c r="A16" s="37">
        <v>4</v>
      </c>
      <c r="B16" s="37">
        <v>4</v>
      </c>
      <c r="C16" s="29" t="s">
        <v>304</v>
      </c>
      <c r="D16" s="43">
        <v>4344.78</v>
      </c>
      <c r="E16" s="41">
        <v>11445.07</v>
      </c>
      <c r="F16" s="47">
        <f>(D16-E16)/E16</f>
        <v>-0.62037977924119292</v>
      </c>
      <c r="G16" s="43">
        <v>686</v>
      </c>
      <c r="H16" s="41">
        <v>73</v>
      </c>
      <c r="I16" s="41">
        <f t="shared" si="0"/>
        <v>9.3972602739726021</v>
      </c>
      <c r="J16" s="41">
        <v>9</v>
      </c>
      <c r="K16" s="41">
        <v>4</v>
      </c>
      <c r="L16" s="43">
        <v>82869</v>
      </c>
      <c r="M16" s="43">
        <v>12751</v>
      </c>
      <c r="N16" s="39">
        <v>44344</v>
      </c>
      <c r="O16" s="38" t="s">
        <v>37</v>
      </c>
      <c r="P16" s="35"/>
      <c r="Q16" s="56"/>
      <c r="R16" s="56"/>
      <c r="S16" s="56"/>
      <c r="T16" s="56"/>
      <c r="U16" s="56"/>
      <c r="V16" s="57"/>
      <c r="W16" s="58"/>
      <c r="X16" s="57"/>
      <c r="Y16" s="34"/>
      <c r="Z16" s="58"/>
    </row>
    <row r="17" spans="1:26" ht="25.35" customHeight="1">
      <c r="A17" s="37">
        <v>5</v>
      </c>
      <c r="B17" s="37">
        <v>3</v>
      </c>
      <c r="C17" s="29" t="s">
        <v>391</v>
      </c>
      <c r="D17" s="43">
        <v>4286.2</v>
      </c>
      <c r="E17" s="41">
        <v>12572.27</v>
      </c>
      <c r="F17" s="47">
        <f>(D17-E17)/E17</f>
        <v>-0.6590750914512653</v>
      </c>
      <c r="G17" s="43">
        <v>894</v>
      </c>
      <c r="H17" s="41">
        <v>87</v>
      </c>
      <c r="I17" s="41">
        <f t="shared" si="0"/>
        <v>10.275862068965518</v>
      </c>
      <c r="J17" s="41">
        <v>13</v>
      </c>
      <c r="K17" s="41">
        <v>3</v>
      </c>
      <c r="L17" s="43">
        <v>41160</v>
      </c>
      <c r="M17" s="43">
        <v>9325</v>
      </c>
      <c r="N17" s="39">
        <v>44351</v>
      </c>
      <c r="O17" s="38" t="s">
        <v>43</v>
      </c>
      <c r="P17" s="35"/>
      <c r="Q17" s="56"/>
      <c r="R17" s="56"/>
      <c r="S17" s="56"/>
      <c r="T17" s="56"/>
      <c r="U17" s="56"/>
      <c r="V17" s="57"/>
      <c r="W17" s="58"/>
      <c r="X17" s="57"/>
      <c r="Y17" s="34"/>
      <c r="Z17" s="58"/>
    </row>
    <row r="18" spans="1:26" ht="25.35" customHeight="1">
      <c r="A18" s="37">
        <v>6</v>
      </c>
      <c r="B18" s="37" t="s">
        <v>34</v>
      </c>
      <c r="C18" s="29" t="s">
        <v>398</v>
      </c>
      <c r="D18" s="43">
        <v>3918.96</v>
      </c>
      <c r="E18" s="41" t="s">
        <v>36</v>
      </c>
      <c r="F18" s="41" t="s">
        <v>36</v>
      </c>
      <c r="G18" s="43">
        <v>666</v>
      </c>
      <c r="H18" s="41">
        <v>52</v>
      </c>
      <c r="I18" s="41">
        <f t="shared" si="0"/>
        <v>12.807692307692308</v>
      </c>
      <c r="J18" s="41">
        <v>13</v>
      </c>
      <c r="K18" s="41">
        <v>1</v>
      </c>
      <c r="L18" s="43">
        <v>3918.96</v>
      </c>
      <c r="M18" s="43">
        <v>666</v>
      </c>
      <c r="N18" s="39">
        <v>44365</v>
      </c>
      <c r="O18" s="38" t="s">
        <v>68</v>
      </c>
      <c r="P18" s="35"/>
      <c r="Q18" s="56"/>
      <c r="R18" s="56"/>
      <c r="S18" s="56"/>
      <c r="T18" s="56"/>
      <c r="U18" s="56"/>
      <c r="V18" s="57"/>
      <c r="W18" s="58"/>
      <c r="X18" s="57"/>
      <c r="Y18" s="34"/>
      <c r="Z18" s="58"/>
    </row>
    <row r="19" spans="1:26" ht="25.35" customHeight="1">
      <c r="A19" s="37">
        <v>7</v>
      </c>
      <c r="B19" s="37" t="s">
        <v>34</v>
      </c>
      <c r="C19" s="29" t="s">
        <v>457</v>
      </c>
      <c r="D19" s="43">
        <v>1617.64</v>
      </c>
      <c r="E19" s="41" t="s">
        <v>36</v>
      </c>
      <c r="F19" s="41" t="s">
        <v>36</v>
      </c>
      <c r="G19" s="43">
        <v>261</v>
      </c>
      <c r="H19" s="41">
        <v>68</v>
      </c>
      <c r="I19" s="41">
        <f t="shared" si="0"/>
        <v>3.8382352941176472</v>
      </c>
      <c r="J19" s="41">
        <v>13</v>
      </c>
      <c r="K19" s="41">
        <v>1</v>
      </c>
      <c r="L19" s="43">
        <v>1617.64</v>
      </c>
      <c r="M19" s="43">
        <v>261</v>
      </c>
      <c r="N19" s="39">
        <v>44365</v>
      </c>
      <c r="O19" s="38" t="s">
        <v>48</v>
      </c>
      <c r="P19" s="35"/>
      <c r="Q19" s="56"/>
      <c r="R19" s="56"/>
      <c r="S19" s="56"/>
      <c r="T19" s="56"/>
      <c r="U19" s="56"/>
      <c r="V19" s="57"/>
      <c r="W19" s="58"/>
      <c r="X19" s="57"/>
      <c r="Y19" s="34"/>
      <c r="Z19" s="58"/>
    </row>
    <row r="20" spans="1:26" ht="25.35" customHeight="1">
      <c r="A20" s="37">
        <v>8</v>
      </c>
      <c r="B20" s="37">
        <v>5</v>
      </c>
      <c r="C20" s="29" t="s">
        <v>432</v>
      </c>
      <c r="D20" s="43">
        <v>1523.8</v>
      </c>
      <c r="E20" s="41">
        <v>4744.0200000000004</v>
      </c>
      <c r="F20" s="47">
        <f>(D20-E20)/E20</f>
        <v>-0.67879562059181875</v>
      </c>
      <c r="G20" s="43">
        <v>309</v>
      </c>
      <c r="H20" s="41">
        <v>41</v>
      </c>
      <c r="I20" s="41">
        <f t="shared" si="0"/>
        <v>7.5365853658536581</v>
      </c>
      <c r="J20" s="41">
        <v>8</v>
      </c>
      <c r="K20" s="41">
        <v>5</v>
      </c>
      <c r="L20" s="43">
        <v>50167</v>
      </c>
      <c r="M20" s="43">
        <v>10807</v>
      </c>
      <c r="N20" s="39">
        <v>44337</v>
      </c>
      <c r="O20" s="38" t="s">
        <v>41</v>
      </c>
      <c r="P20" s="35"/>
      <c r="Q20" s="56"/>
      <c r="R20" s="56"/>
      <c r="S20" s="56"/>
      <c r="T20" s="56"/>
      <c r="U20" s="56"/>
      <c r="V20" s="57"/>
      <c r="W20" s="58"/>
      <c r="X20" s="57"/>
      <c r="Y20" s="34"/>
      <c r="Z20" s="58"/>
    </row>
    <row r="21" spans="1:26" ht="25.35" customHeight="1">
      <c r="A21" s="37">
        <v>9</v>
      </c>
      <c r="B21" s="37">
        <v>6</v>
      </c>
      <c r="C21" s="29" t="s">
        <v>429</v>
      </c>
      <c r="D21" s="43">
        <v>1183.75</v>
      </c>
      <c r="E21" s="41">
        <v>3420.88</v>
      </c>
      <c r="F21" s="47">
        <f>(D21-E21)/E21</f>
        <v>-0.65396330768691102</v>
      </c>
      <c r="G21" s="43">
        <v>190</v>
      </c>
      <c r="H21" s="41">
        <v>23</v>
      </c>
      <c r="I21" s="41">
        <f t="shared" si="0"/>
        <v>8.2608695652173907</v>
      </c>
      <c r="J21" s="41">
        <v>6</v>
      </c>
      <c r="K21" s="41">
        <v>4</v>
      </c>
      <c r="L21" s="43">
        <v>20462</v>
      </c>
      <c r="M21" s="43">
        <v>3515</v>
      </c>
      <c r="N21" s="39">
        <v>44344</v>
      </c>
      <c r="O21" s="38" t="s">
        <v>41</v>
      </c>
      <c r="P21" s="35"/>
      <c r="Q21" s="56"/>
      <c r="R21" s="56"/>
      <c r="S21" s="56"/>
      <c r="T21" s="56"/>
      <c r="U21" s="56"/>
      <c r="V21" s="57"/>
      <c r="W21" s="58"/>
      <c r="X21" s="57"/>
      <c r="Y21" s="34"/>
      <c r="Z21" s="58"/>
    </row>
    <row r="22" spans="1:26" ht="25.35" customHeight="1">
      <c r="A22" s="37">
        <v>10</v>
      </c>
      <c r="B22" s="37">
        <v>8</v>
      </c>
      <c r="C22" s="29" t="s">
        <v>469</v>
      </c>
      <c r="D22" s="43">
        <v>355.28</v>
      </c>
      <c r="E22" s="41">
        <v>1913.23</v>
      </c>
      <c r="F22" s="47">
        <f>(D22-E22)/E22</f>
        <v>-0.81430355994835957</v>
      </c>
      <c r="G22" s="43">
        <v>54</v>
      </c>
      <c r="H22" s="41">
        <v>12</v>
      </c>
      <c r="I22" s="41">
        <f t="shared" si="0"/>
        <v>4.5</v>
      </c>
      <c r="J22" s="41">
        <v>5</v>
      </c>
      <c r="K22" s="41">
        <v>6</v>
      </c>
      <c r="L22" s="43">
        <v>49748.69</v>
      </c>
      <c r="M22" s="43">
        <v>7800</v>
      </c>
      <c r="N22" s="39">
        <v>44330</v>
      </c>
      <c r="O22" s="38" t="s">
        <v>48</v>
      </c>
      <c r="P22" s="35"/>
      <c r="Q22" s="56"/>
      <c r="R22" s="56"/>
      <c r="S22" s="56"/>
      <c r="T22" s="56"/>
      <c r="U22" s="56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34683.799999999996</v>
      </c>
      <c r="E23" s="36">
        <f t="shared" ref="E23:G23" si="1">SUM(E13:E22)</f>
        <v>72564.7</v>
      </c>
      <c r="F23" s="67">
        <f>(D23-E23)/E23</f>
        <v>-0.52202930626048205</v>
      </c>
      <c r="G23" s="36">
        <f t="shared" si="1"/>
        <v>5976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10</v>
      </c>
      <c r="C25" s="29" t="s">
        <v>239</v>
      </c>
      <c r="D25" s="43">
        <v>339.6</v>
      </c>
      <c r="E25" s="41">
        <v>930.71</v>
      </c>
      <c r="F25" s="47">
        <f t="shared" ref="F25:F35" si="2">(D25-E25)/E25</f>
        <v>-0.63511727605806323</v>
      </c>
      <c r="G25" s="43">
        <v>64</v>
      </c>
      <c r="H25" s="41">
        <v>14</v>
      </c>
      <c r="I25" s="41">
        <f>G25/H25</f>
        <v>4.5714285714285712</v>
      </c>
      <c r="J25" s="41">
        <v>3</v>
      </c>
      <c r="K25" s="41">
        <v>7</v>
      </c>
      <c r="L25" s="43">
        <v>52771.69</v>
      </c>
      <c r="M25" s="43">
        <v>10911</v>
      </c>
      <c r="N25" s="39">
        <v>44323</v>
      </c>
      <c r="O25" s="38" t="s">
        <v>45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37">
        <v>11</v>
      </c>
      <c r="C26" s="29" t="s">
        <v>458</v>
      </c>
      <c r="D26" s="43">
        <v>202.7</v>
      </c>
      <c r="E26" s="41">
        <v>826</v>
      </c>
      <c r="F26" s="47">
        <f t="shared" si="2"/>
        <v>-0.75460048426150117</v>
      </c>
      <c r="G26" s="43">
        <v>35</v>
      </c>
      <c r="H26" s="41">
        <v>6</v>
      </c>
      <c r="I26" s="41">
        <f>G26/H26</f>
        <v>5.833333333333333</v>
      </c>
      <c r="J26" s="41">
        <v>2</v>
      </c>
      <c r="K26" s="41">
        <v>4</v>
      </c>
      <c r="L26" s="43">
        <v>8344.4</v>
      </c>
      <c r="M26" s="43">
        <v>1427</v>
      </c>
      <c r="N26" s="39">
        <v>44344</v>
      </c>
      <c r="O26" s="38" t="s">
        <v>48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37">
        <v>24</v>
      </c>
      <c r="C27" s="42" t="s">
        <v>241</v>
      </c>
      <c r="D27" s="43">
        <v>182</v>
      </c>
      <c r="E27" s="41">
        <v>42.75</v>
      </c>
      <c r="F27" s="47">
        <f t="shared" si="2"/>
        <v>3.257309941520468</v>
      </c>
      <c r="G27" s="43">
        <v>118</v>
      </c>
      <c r="H27" s="41">
        <v>7</v>
      </c>
      <c r="I27" s="41">
        <f>G27/H27</f>
        <v>16.857142857142858</v>
      </c>
      <c r="J27" s="41">
        <v>3</v>
      </c>
      <c r="K27" s="41" t="s">
        <v>36</v>
      </c>
      <c r="L27" s="43">
        <v>66751.37</v>
      </c>
      <c r="M27" s="43">
        <v>14455</v>
      </c>
      <c r="N27" s="39">
        <v>44113</v>
      </c>
      <c r="O27" s="38" t="s">
        <v>48</v>
      </c>
      <c r="P27" s="35"/>
      <c r="Q27" s="56"/>
      <c r="R27" s="56"/>
      <c r="S27" s="56"/>
      <c r="T27" s="56"/>
      <c r="U27" s="56"/>
      <c r="V27" s="57"/>
      <c r="W27" s="58"/>
      <c r="X27" s="57"/>
      <c r="Y27" s="34"/>
      <c r="Z27" s="58"/>
    </row>
    <row r="28" spans="1:26" ht="25.35" customHeight="1">
      <c r="A28" s="37">
        <v>14</v>
      </c>
      <c r="B28" s="37">
        <v>9</v>
      </c>
      <c r="C28" s="29" t="s">
        <v>470</v>
      </c>
      <c r="D28" s="43">
        <v>160</v>
      </c>
      <c r="E28" s="41">
        <v>1035</v>
      </c>
      <c r="F28" s="47">
        <f t="shared" si="2"/>
        <v>-0.84541062801932365</v>
      </c>
      <c r="G28" s="43">
        <v>23</v>
      </c>
      <c r="H28" s="41" t="s">
        <v>36</v>
      </c>
      <c r="I28" s="41" t="s">
        <v>36</v>
      </c>
      <c r="J28" s="41">
        <v>2</v>
      </c>
      <c r="K28" s="41">
        <v>5</v>
      </c>
      <c r="L28" s="43">
        <v>14203</v>
      </c>
      <c r="M28" s="43">
        <v>2267</v>
      </c>
      <c r="N28" s="39">
        <v>44337</v>
      </c>
      <c r="O28" s="48" t="s">
        <v>65</v>
      </c>
      <c r="P28" s="35"/>
      <c r="Q28" s="56"/>
      <c r="R28" s="56"/>
      <c r="S28" s="56"/>
      <c r="T28" s="56"/>
      <c r="U28" s="56"/>
      <c r="V28" s="57"/>
      <c r="W28" s="58"/>
      <c r="X28" s="57"/>
      <c r="Y28" s="34"/>
      <c r="Z28" s="58"/>
    </row>
    <row r="29" spans="1:26" ht="25.35" customHeight="1">
      <c r="A29" s="37">
        <v>15</v>
      </c>
      <c r="B29" s="37">
        <v>7</v>
      </c>
      <c r="C29" s="29" t="s">
        <v>464</v>
      </c>
      <c r="D29" s="43">
        <v>150.6</v>
      </c>
      <c r="E29" s="41">
        <v>3394.62</v>
      </c>
      <c r="F29" s="47">
        <f t="shared" si="2"/>
        <v>-0.95563568234441565</v>
      </c>
      <c r="G29" s="43">
        <v>27</v>
      </c>
      <c r="H29" s="41">
        <v>11</v>
      </c>
      <c r="I29" s="41">
        <f>G29/H29</f>
        <v>2.4545454545454546</v>
      </c>
      <c r="J29" s="41">
        <v>7</v>
      </c>
      <c r="K29" s="41">
        <v>2</v>
      </c>
      <c r="L29" s="43">
        <v>5321.58</v>
      </c>
      <c r="M29" s="43">
        <v>895</v>
      </c>
      <c r="N29" s="39">
        <v>44358</v>
      </c>
      <c r="O29" s="38" t="s">
        <v>48</v>
      </c>
      <c r="P29" s="35"/>
      <c r="Q29" s="56"/>
      <c r="R29" s="56"/>
      <c r="S29" s="56"/>
      <c r="T29" s="56"/>
      <c r="U29" s="56"/>
      <c r="V29" s="57"/>
      <c r="W29" s="58"/>
      <c r="X29" s="57"/>
      <c r="Y29" s="34"/>
      <c r="Z29" s="58"/>
    </row>
    <row r="30" spans="1:26" ht="25.35" customHeight="1">
      <c r="A30" s="37">
        <v>16</v>
      </c>
      <c r="B30" s="66">
        <v>20</v>
      </c>
      <c r="C30" s="60" t="s">
        <v>216</v>
      </c>
      <c r="D30" s="43">
        <v>149.6</v>
      </c>
      <c r="E30" s="41">
        <v>154</v>
      </c>
      <c r="F30" s="47">
        <f t="shared" si="2"/>
        <v>-2.8571428571428609E-2</v>
      </c>
      <c r="G30" s="43">
        <v>27</v>
      </c>
      <c r="H30" s="41" t="s">
        <v>36</v>
      </c>
      <c r="I30" s="41" t="s">
        <v>36</v>
      </c>
      <c r="J30" s="41">
        <v>3</v>
      </c>
      <c r="K30" s="41">
        <v>6</v>
      </c>
      <c r="L30" s="43">
        <v>4087.92</v>
      </c>
      <c r="M30" s="43">
        <v>798</v>
      </c>
      <c r="N30" s="39">
        <v>44330</v>
      </c>
      <c r="O30" s="38" t="s">
        <v>81</v>
      </c>
      <c r="P30" s="35"/>
      <c r="Q30" s="56"/>
      <c r="R30" s="56"/>
      <c r="S30" s="56"/>
      <c r="T30" s="56"/>
      <c r="U30" s="56"/>
      <c r="V30" s="57"/>
      <c r="W30" s="58"/>
      <c r="X30" s="57"/>
      <c r="Y30" s="58"/>
      <c r="Z30" s="34"/>
    </row>
    <row r="31" spans="1:26" ht="25.35" customHeight="1">
      <c r="A31" s="37">
        <v>17</v>
      </c>
      <c r="B31" s="37">
        <v>16</v>
      </c>
      <c r="C31" s="49" t="s">
        <v>462</v>
      </c>
      <c r="D31" s="43">
        <v>147.24</v>
      </c>
      <c r="E31" s="43">
        <v>336.1</v>
      </c>
      <c r="F31" s="47">
        <f t="shared" si="2"/>
        <v>-0.56191609639988094</v>
      </c>
      <c r="G31" s="43">
        <v>27</v>
      </c>
      <c r="H31" s="41">
        <v>5</v>
      </c>
      <c r="I31" s="41">
        <f>G31/H31</f>
        <v>5.4</v>
      </c>
      <c r="J31" s="41">
        <v>2</v>
      </c>
      <c r="K31" s="41">
        <v>4</v>
      </c>
      <c r="L31" s="43">
        <v>4000.29</v>
      </c>
      <c r="M31" s="43">
        <v>798</v>
      </c>
      <c r="N31" s="39">
        <v>44344</v>
      </c>
      <c r="O31" s="38" t="s">
        <v>463</v>
      </c>
      <c r="P31" s="35"/>
      <c r="Q31" s="56"/>
      <c r="R31" s="56"/>
      <c r="S31" s="56"/>
      <c r="T31" s="56"/>
      <c r="U31" s="56"/>
      <c r="V31" s="57"/>
      <c r="W31" s="58"/>
      <c r="X31" s="57"/>
      <c r="Y31" s="58"/>
      <c r="Z31" s="34"/>
    </row>
    <row r="32" spans="1:26" ht="25.35" customHeight="1">
      <c r="A32" s="37">
        <v>18</v>
      </c>
      <c r="B32" s="37">
        <v>14</v>
      </c>
      <c r="C32" s="29" t="s">
        <v>471</v>
      </c>
      <c r="D32" s="43">
        <v>105.58</v>
      </c>
      <c r="E32" s="41">
        <v>467.1</v>
      </c>
      <c r="F32" s="47">
        <f t="shared" si="2"/>
        <v>-0.77396703061442951</v>
      </c>
      <c r="G32" s="43">
        <v>19</v>
      </c>
      <c r="H32" s="41">
        <v>5</v>
      </c>
      <c r="I32" s="41">
        <f>G32/H32</f>
        <v>3.8</v>
      </c>
      <c r="J32" s="41">
        <v>2</v>
      </c>
      <c r="K32" s="41">
        <v>7</v>
      </c>
      <c r="L32" s="43">
        <v>25746.98</v>
      </c>
      <c r="M32" s="43">
        <v>4289</v>
      </c>
      <c r="N32" s="39">
        <v>44323</v>
      </c>
      <c r="O32" s="38" t="s">
        <v>45</v>
      </c>
      <c r="P32" s="35"/>
      <c r="Q32" s="56"/>
      <c r="R32" s="56"/>
      <c r="S32" s="56"/>
      <c r="T32" s="56"/>
      <c r="U32" s="56"/>
      <c r="V32" s="57"/>
      <c r="W32" s="58"/>
      <c r="X32" s="57"/>
      <c r="Y32" s="58"/>
      <c r="Z32" s="34"/>
    </row>
    <row r="33" spans="1:26" ht="25.35" customHeight="1">
      <c r="A33" s="37">
        <v>19</v>
      </c>
      <c r="B33" s="37">
        <v>17</v>
      </c>
      <c r="C33" s="53" t="s">
        <v>110</v>
      </c>
      <c r="D33" s="43">
        <v>100</v>
      </c>
      <c r="E33" s="41">
        <v>317.5</v>
      </c>
      <c r="F33" s="47">
        <f t="shared" si="2"/>
        <v>-0.68503937007874016</v>
      </c>
      <c r="G33" s="43">
        <v>20</v>
      </c>
      <c r="H33" s="41">
        <v>2</v>
      </c>
      <c r="I33" s="41">
        <f>G33/H33</f>
        <v>10</v>
      </c>
      <c r="J33" s="41">
        <v>1</v>
      </c>
      <c r="K33" s="41">
        <v>7</v>
      </c>
      <c r="L33" s="43">
        <v>22709</v>
      </c>
      <c r="M33" s="43">
        <v>3983</v>
      </c>
      <c r="N33" s="39">
        <v>44323</v>
      </c>
      <c r="O33" s="38" t="s">
        <v>41</v>
      </c>
      <c r="P33" s="35"/>
      <c r="Q33" s="56"/>
      <c r="R33" s="56"/>
      <c r="S33" s="56"/>
      <c r="T33" s="56"/>
      <c r="U33" s="56"/>
      <c r="V33" s="57"/>
      <c r="W33" s="58"/>
      <c r="X33" s="57"/>
      <c r="Y33" s="34"/>
      <c r="Z33" s="58"/>
    </row>
    <row r="34" spans="1:26" ht="25.35" customHeight="1">
      <c r="A34" s="37">
        <v>20</v>
      </c>
      <c r="B34" s="37">
        <v>15</v>
      </c>
      <c r="C34" s="51" t="s">
        <v>395</v>
      </c>
      <c r="D34" s="43">
        <v>94.5</v>
      </c>
      <c r="E34" s="41">
        <v>362.83</v>
      </c>
      <c r="F34" s="47">
        <f t="shared" si="2"/>
        <v>-0.73954744646253068</v>
      </c>
      <c r="G34" s="43">
        <v>20</v>
      </c>
      <c r="H34" s="31">
        <v>4</v>
      </c>
      <c r="I34" s="41">
        <f>G34/H34</f>
        <v>5</v>
      </c>
      <c r="J34" s="41">
        <v>2</v>
      </c>
      <c r="K34" s="41">
        <v>8</v>
      </c>
      <c r="L34" s="43">
        <v>43929</v>
      </c>
      <c r="M34" s="43">
        <v>9128</v>
      </c>
      <c r="N34" s="39">
        <v>44316</v>
      </c>
      <c r="O34" s="38" t="s">
        <v>41</v>
      </c>
      <c r="P34" s="35"/>
      <c r="R34" s="40"/>
      <c r="T34" s="35"/>
      <c r="U34" s="34"/>
      <c r="V34" s="34"/>
      <c r="W34" s="35"/>
      <c r="X34" s="34"/>
      <c r="Y34" s="34"/>
      <c r="Z34" s="34"/>
    </row>
    <row r="35" spans="1:26" ht="25.35" customHeight="1">
      <c r="A35" s="14"/>
      <c r="B35" s="14"/>
      <c r="C35" s="28" t="s">
        <v>69</v>
      </c>
      <c r="D35" s="36">
        <f>SUM(D23:D34)</f>
        <v>36315.619999999988</v>
      </c>
      <c r="E35" s="36">
        <f t="shared" ref="E35:G35" si="3">SUM(E23:E34)</f>
        <v>80431.310000000012</v>
      </c>
      <c r="F35" s="67">
        <f t="shared" si="2"/>
        <v>-0.54848901503655745</v>
      </c>
      <c r="G35" s="36">
        <f t="shared" si="3"/>
        <v>6356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41" t="s">
        <v>36</v>
      </c>
      <c r="C37" s="53" t="s">
        <v>406</v>
      </c>
      <c r="D37" s="43">
        <v>56</v>
      </c>
      <c r="E37" s="41" t="s">
        <v>36</v>
      </c>
      <c r="F37" s="41" t="s">
        <v>36</v>
      </c>
      <c r="G37" s="43">
        <v>8</v>
      </c>
      <c r="H37" s="41">
        <v>2</v>
      </c>
      <c r="I37" s="41">
        <f t="shared" ref="I37:I42" si="4">G37/H37</f>
        <v>4</v>
      </c>
      <c r="J37" s="41">
        <v>1</v>
      </c>
      <c r="K37" s="41" t="s">
        <v>36</v>
      </c>
      <c r="L37" s="43">
        <v>22833.82</v>
      </c>
      <c r="M37" s="43">
        <v>4115</v>
      </c>
      <c r="N37" s="39">
        <v>44316</v>
      </c>
      <c r="O37" s="38" t="s">
        <v>68</v>
      </c>
      <c r="P37" s="35"/>
      <c r="Q37" s="56"/>
      <c r="R37" s="56"/>
      <c r="S37" s="56"/>
      <c r="T37" s="56"/>
      <c r="U37" s="56"/>
      <c r="V37" s="56"/>
      <c r="W37" s="56"/>
      <c r="X37" s="57"/>
      <c r="Y37" s="34"/>
      <c r="Z37" s="58"/>
    </row>
    <row r="38" spans="1:26" ht="25.35" customHeight="1">
      <c r="A38" s="37">
        <v>22</v>
      </c>
      <c r="B38" s="61">
        <v>12</v>
      </c>
      <c r="C38" s="29" t="s">
        <v>472</v>
      </c>
      <c r="D38" s="43">
        <v>44.44</v>
      </c>
      <c r="E38" s="41">
        <v>667.99</v>
      </c>
      <c r="F38" s="47">
        <f>(D38-E38)/E38</f>
        <v>-0.93347205796493948</v>
      </c>
      <c r="G38" s="43">
        <v>7</v>
      </c>
      <c r="H38" s="41">
        <v>2</v>
      </c>
      <c r="I38" s="41">
        <f t="shared" si="4"/>
        <v>3.5</v>
      </c>
      <c r="J38" s="41">
        <v>1</v>
      </c>
      <c r="K38" s="41">
        <v>3</v>
      </c>
      <c r="L38" s="43">
        <v>3255.5</v>
      </c>
      <c r="M38" s="43">
        <v>574</v>
      </c>
      <c r="N38" s="39">
        <v>44351</v>
      </c>
      <c r="O38" s="38" t="s">
        <v>48</v>
      </c>
      <c r="P38" s="35"/>
      <c r="Q38" s="56"/>
      <c r="R38" s="56"/>
      <c r="S38" s="56"/>
      <c r="T38" s="56"/>
      <c r="U38" s="56"/>
      <c r="V38" s="56"/>
      <c r="W38" s="56"/>
      <c r="X38" s="57"/>
      <c r="Y38" s="34"/>
      <c r="Z38" s="58"/>
    </row>
    <row r="39" spans="1:26" ht="25.35" customHeight="1">
      <c r="A39" s="37">
        <v>23</v>
      </c>
      <c r="B39" s="44" t="s">
        <v>36</v>
      </c>
      <c r="C39" s="60" t="s">
        <v>404</v>
      </c>
      <c r="D39" s="43">
        <v>36</v>
      </c>
      <c r="E39" s="41" t="s">
        <v>36</v>
      </c>
      <c r="F39" s="41" t="s">
        <v>36</v>
      </c>
      <c r="G39" s="43">
        <v>18</v>
      </c>
      <c r="H39" s="31">
        <v>4</v>
      </c>
      <c r="I39" s="41">
        <f t="shared" si="4"/>
        <v>4.5</v>
      </c>
      <c r="J39" s="41">
        <v>2</v>
      </c>
      <c r="K39" s="41" t="s">
        <v>36</v>
      </c>
      <c r="L39" s="43">
        <v>24325</v>
      </c>
      <c r="M39" s="43">
        <v>5297</v>
      </c>
      <c r="N39" s="39">
        <v>44099</v>
      </c>
      <c r="O39" s="38" t="s">
        <v>68</v>
      </c>
      <c r="P39" s="35"/>
      <c r="Q39" s="56"/>
      <c r="R39" s="56"/>
      <c r="S39" s="56"/>
      <c r="T39" s="56"/>
      <c r="U39" s="56"/>
      <c r="V39" s="56"/>
      <c r="W39" s="56"/>
      <c r="X39" s="57"/>
      <c r="Y39" s="34"/>
      <c r="Z39" s="58"/>
    </row>
    <row r="40" spans="1:26" ht="25.35" customHeight="1">
      <c r="A40" s="37">
        <v>24</v>
      </c>
      <c r="B40" s="41" t="s">
        <v>36</v>
      </c>
      <c r="C40" s="49" t="s">
        <v>384</v>
      </c>
      <c r="D40" s="43">
        <v>32</v>
      </c>
      <c r="E40" s="41" t="s">
        <v>36</v>
      </c>
      <c r="F40" s="41" t="s">
        <v>36</v>
      </c>
      <c r="G40" s="43">
        <v>16</v>
      </c>
      <c r="H40" s="31">
        <v>3</v>
      </c>
      <c r="I40" s="41">
        <f t="shared" si="4"/>
        <v>5.333333333333333</v>
      </c>
      <c r="J40" s="41">
        <v>3</v>
      </c>
      <c r="K40" s="41" t="s">
        <v>36</v>
      </c>
      <c r="L40" s="43">
        <v>72776.19</v>
      </c>
      <c r="M40" s="43">
        <v>15104</v>
      </c>
      <c r="N40" s="39">
        <v>44092</v>
      </c>
      <c r="O40" s="38" t="s">
        <v>45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37">
        <v>25</v>
      </c>
      <c r="B41" s="41" t="s">
        <v>36</v>
      </c>
      <c r="C41" s="49" t="s">
        <v>473</v>
      </c>
      <c r="D41" s="43">
        <v>20</v>
      </c>
      <c r="E41" s="41" t="s">
        <v>36</v>
      </c>
      <c r="F41" s="41" t="s">
        <v>36</v>
      </c>
      <c r="G41" s="43">
        <v>10</v>
      </c>
      <c r="H41" s="31">
        <v>2</v>
      </c>
      <c r="I41" s="41">
        <f t="shared" si="4"/>
        <v>5</v>
      </c>
      <c r="J41" s="41">
        <v>2</v>
      </c>
      <c r="K41" s="41" t="s">
        <v>36</v>
      </c>
      <c r="L41" s="43">
        <v>150422</v>
      </c>
      <c r="M41" s="43">
        <v>30408</v>
      </c>
      <c r="N41" s="39">
        <v>43721</v>
      </c>
      <c r="O41" s="38" t="s">
        <v>48</v>
      </c>
      <c r="P41" s="35"/>
      <c r="Q41" s="56"/>
      <c r="R41" s="56"/>
      <c r="S41" s="56"/>
      <c r="T41" s="56"/>
      <c r="U41" s="56"/>
      <c r="V41" s="57"/>
      <c r="W41" s="58"/>
      <c r="X41" s="57"/>
      <c r="Y41" s="58"/>
      <c r="Z41" s="34"/>
    </row>
    <row r="42" spans="1:26" ht="25.35" customHeight="1">
      <c r="A42" s="37">
        <v>26</v>
      </c>
      <c r="B42" s="66">
        <v>27</v>
      </c>
      <c r="C42" s="49" t="s">
        <v>397</v>
      </c>
      <c r="D42" s="43">
        <v>7</v>
      </c>
      <c r="E42" s="41">
        <v>24</v>
      </c>
      <c r="F42" s="47">
        <f>(D42-E42)/E42</f>
        <v>-0.70833333333333337</v>
      </c>
      <c r="G42" s="43">
        <v>1</v>
      </c>
      <c r="H42" s="31">
        <v>1</v>
      </c>
      <c r="I42" s="41">
        <f t="shared" si="4"/>
        <v>1</v>
      </c>
      <c r="J42" s="41">
        <v>1</v>
      </c>
      <c r="K42" s="41" t="s">
        <v>36</v>
      </c>
      <c r="L42" s="43">
        <v>49193</v>
      </c>
      <c r="M42" s="43">
        <v>9171</v>
      </c>
      <c r="N42" s="39">
        <v>43805</v>
      </c>
      <c r="O42" s="38" t="s">
        <v>68</v>
      </c>
      <c r="P42" s="35"/>
      <c r="R42" s="40"/>
      <c r="T42" s="35"/>
      <c r="U42" s="34"/>
      <c r="V42" s="34"/>
      <c r="W42" s="34"/>
      <c r="X42" s="34"/>
      <c r="Y42" s="34"/>
      <c r="Z42" s="35"/>
    </row>
    <row r="43" spans="1:26" ht="25.35" customHeight="1">
      <c r="A43" s="37">
        <v>27</v>
      </c>
      <c r="B43" s="37" t="s">
        <v>34</v>
      </c>
      <c r="C43" s="29" t="s">
        <v>459</v>
      </c>
      <c r="D43" s="43"/>
      <c r="E43" s="41" t="s">
        <v>36</v>
      </c>
      <c r="F43" s="41" t="s">
        <v>36</v>
      </c>
      <c r="G43" s="43"/>
      <c r="H43" s="41"/>
      <c r="I43" s="41"/>
      <c r="J43" s="41"/>
      <c r="K43" s="41">
        <v>1</v>
      </c>
      <c r="L43" s="43"/>
      <c r="M43" s="43"/>
      <c r="N43" s="39">
        <v>44365</v>
      </c>
      <c r="O43" s="38" t="s">
        <v>91</v>
      </c>
      <c r="P43" s="35"/>
      <c r="R43" s="40"/>
      <c r="T43" s="35"/>
      <c r="U43" s="34"/>
      <c r="V43" s="34"/>
      <c r="W43" s="34"/>
      <c r="X43" s="34"/>
      <c r="Y43" s="34"/>
      <c r="Z43" s="35"/>
    </row>
    <row r="44" spans="1:26" ht="25.35" customHeight="1">
      <c r="A44" s="37">
        <v>28</v>
      </c>
      <c r="B44" s="61">
        <v>13</v>
      </c>
      <c r="C44" s="49" t="s">
        <v>474</v>
      </c>
      <c r="D44" s="43"/>
      <c r="E44" s="41">
        <v>518</v>
      </c>
      <c r="F44" s="47">
        <f>(D44-E44)/E44</f>
        <v>-1</v>
      </c>
      <c r="G44" s="43"/>
      <c r="H44" s="41"/>
      <c r="I44" s="41" t="e">
        <f>G44/H44</f>
        <v>#DIV/0!</v>
      </c>
      <c r="J44" s="41"/>
      <c r="K44" s="41">
        <v>2</v>
      </c>
      <c r="L44" s="43">
        <v>1618</v>
      </c>
      <c r="M44" s="43">
        <v>888</v>
      </c>
      <c r="N44" s="39">
        <v>44358</v>
      </c>
      <c r="O44" s="38" t="s">
        <v>91</v>
      </c>
      <c r="P44" s="35"/>
      <c r="R44" s="40"/>
      <c r="T44" s="35"/>
      <c r="U44" s="34"/>
      <c r="V44" s="34"/>
      <c r="W44" s="35"/>
      <c r="X44" s="34"/>
      <c r="Y44" s="34"/>
      <c r="Z44" s="34"/>
    </row>
    <row r="45" spans="1:26" ht="25.35" customHeight="1">
      <c r="A45" s="37">
        <v>29</v>
      </c>
      <c r="B45" s="37">
        <v>18</v>
      </c>
      <c r="C45" s="60" t="s">
        <v>445</v>
      </c>
      <c r="D45" s="43"/>
      <c r="E45" s="41">
        <v>206</v>
      </c>
      <c r="F45" s="47">
        <f>(D45-E45)/E45</f>
        <v>-1</v>
      </c>
      <c r="G45" s="43"/>
      <c r="H45" s="41"/>
      <c r="I45" s="41" t="e">
        <f>G45/H45</f>
        <v>#DIV/0!</v>
      </c>
      <c r="J45" s="41"/>
      <c r="K45" s="41">
        <v>8</v>
      </c>
      <c r="L45" s="43">
        <v>27465.919999999998</v>
      </c>
      <c r="M45" s="43">
        <v>4839</v>
      </c>
      <c r="N45" s="39">
        <v>44316</v>
      </c>
      <c r="O45" s="38" t="s">
        <v>91</v>
      </c>
      <c r="P45" s="35"/>
      <c r="Q45" s="56"/>
      <c r="R45" s="56"/>
      <c r="S45" s="56"/>
      <c r="T45" s="56"/>
      <c r="U45" s="56"/>
      <c r="V45" s="57"/>
      <c r="W45" s="58"/>
      <c r="X45" s="57"/>
      <c r="Y45" s="34"/>
      <c r="Z45" s="59"/>
    </row>
    <row r="46" spans="1:26" ht="25.35" customHeight="1">
      <c r="A46" s="14"/>
      <c r="B46" s="14"/>
      <c r="C46" s="28" t="s">
        <v>219</v>
      </c>
      <c r="D46" s="36">
        <f>SUM(D35:D45)</f>
        <v>36511.05999999999</v>
      </c>
      <c r="E46" s="36">
        <f t="shared" ref="E46:G46" si="5">SUM(E35:E45)</f>
        <v>81847.300000000017</v>
      </c>
      <c r="F46" s="67">
        <f>(D46-E46)/E46</f>
        <v>-0.55391246870697042</v>
      </c>
      <c r="G46" s="36">
        <f t="shared" si="5"/>
        <v>6416</v>
      </c>
      <c r="H46" s="36"/>
      <c r="I46" s="16"/>
      <c r="J46" s="15"/>
      <c r="K46" s="17"/>
      <c r="L46" s="18"/>
      <c r="M46" s="22"/>
      <c r="N46" s="19"/>
      <c r="O46" s="48"/>
    </row>
    <row r="47" spans="1:26" ht="23.1" customHeight="1"/>
    <row r="48" spans="1:26" ht="17.25" customHeight="1"/>
    <row r="62" spans="18:18">
      <c r="R62" s="35"/>
    </row>
    <row r="65" spans="16:16">
      <c r="P65" s="35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7ED4-67FA-479B-919B-1CE7D33F6F4F}">
  <dimension ref="A1:Z69"/>
  <sheetViews>
    <sheetView topLeftCell="A26" zoomScale="60" zoomScaleNormal="60" workbookViewId="0">
      <selection activeCell="A42" sqref="A42:XFD4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4.88671875" style="33" customWidth="1"/>
    <col min="25" max="25" width="12" style="33" bestFit="1" customWidth="1"/>
    <col min="26" max="16384" width="8.88671875" style="33"/>
  </cols>
  <sheetData>
    <row r="1" spans="1:26" ht="19.5" customHeight="1">
      <c r="E1" s="2" t="s">
        <v>475</v>
      </c>
      <c r="F1" s="2"/>
      <c r="G1" s="2"/>
      <c r="H1" s="2"/>
      <c r="I1" s="2"/>
    </row>
    <row r="2" spans="1:26" ht="19.5" customHeight="1">
      <c r="E2" s="2" t="s">
        <v>476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467</v>
      </c>
      <c r="E6" s="4" t="s">
        <v>477</v>
      </c>
      <c r="F6" s="129"/>
      <c r="G6" s="4" t="s">
        <v>467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</row>
    <row r="10" spans="1:26">
      <c r="A10" s="132"/>
      <c r="B10" s="132"/>
      <c r="C10" s="129"/>
      <c r="D10" s="79" t="s">
        <v>468</v>
      </c>
      <c r="E10" s="79" t="s">
        <v>478</v>
      </c>
      <c r="F10" s="129"/>
      <c r="G10" s="79" t="s">
        <v>468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8"/>
      <c r="Y12" s="57"/>
    </row>
    <row r="13" spans="1:26" ht="25.35" customHeight="1">
      <c r="A13" s="37">
        <v>1</v>
      </c>
      <c r="B13" s="63">
        <v>1</v>
      </c>
      <c r="C13" s="29" t="s">
        <v>390</v>
      </c>
      <c r="D13" s="43">
        <v>20907.89</v>
      </c>
      <c r="E13" s="41">
        <v>19706.62</v>
      </c>
      <c r="F13" s="47">
        <f>(D13-E13)/E13</f>
        <v>6.0957688330114473E-2</v>
      </c>
      <c r="G13" s="43">
        <v>3165</v>
      </c>
      <c r="H13" s="41">
        <v>102</v>
      </c>
      <c r="I13" s="41">
        <f t="shared" ref="I13:I20" si="0">G13/H13</f>
        <v>31.029411764705884</v>
      </c>
      <c r="J13" s="41">
        <v>13</v>
      </c>
      <c r="K13" s="41">
        <v>2</v>
      </c>
      <c r="L13" s="43">
        <v>59424.91</v>
      </c>
      <c r="M13" s="43">
        <v>9389</v>
      </c>
      <c r="N13" s="39">
        <v>44351</v>
      </c>
      <c r="O13" s="38" t="s">
        <v>45</v>
      </c>
      <c r="P13" s="35"/>
      <c r="Q13" s="56"/>
      <c r="R13" s="56"/>
      <c r="S13" s="56"/>
      <c r="T13" s="56"/>
      <c r="U13" s="56"/>
      <c r="V13" s="57"/>
      <c r="W13" s="58"/>
      <c r="X13" s="58"/>
      <c r="Y13" s="57"/>
      <c r="Z13" s="34"/>
    </row>
    <row r="14" spans="1:26" ht="25.35" customHeight="1">
      <c r="A14" s="37">
        <v>2</v>
      </c>
      <c r="B14" s="63" t="s">
        <v>34</v>
      </c>
      <c r="C14" s="29" t="s">
        <v>428</v>
      </c>
      <c r="D14" s="43">
        <v>17561.34</v>
      </c>
      <c r="E14" s="41" t="s">
        <v>36</v>
      </c>
      <c r="F14" s="47" t="s">
        <v>36</v>
      </c>
      <c r="G14" s="43">
        <v>3549</v>
      </c>
      <c r="H14" s="41">
        <v>140</v>
      </c>
      <c r="I14" s="41">
        <f t="shared" si="0"/>
        <v>25.35</v>
      </c>
      <c r="J14" s="41">
        <v>17</v>
      </c>
      <c r="K14" s="41">
        <v>1</v>
      </c>
      <c r="L14" s="43">
        <v>18749.98</v>
      </c>
      <c r="M14" s="43">
        <v>3814</v>
      </c>
      <c r="N14" s="39">
        <v>44358</v>
      </c>
      <c r="O14" s="38" t="s">
        <v>39</v>
      </c>
      <c r="P14" s="35"/>
      <c r="Q14" s="56"/>
      <c r="R14" s="56"/>
      <c r="S14" s="56"/>
      <c r="T14" s="56"/>
      <c r="U14" s="56"/>
      <c r="V14" s="57"/>
      <c r="W14" s="58"/>
      <c r="X14" s="58"/>
      <c r="Y14" s="57"/>
      <c r="Z14" s="34"/>
    </row>
    <row r="15" spans="1:26" ht="25.35" customHeight="1">
      <c r="A15" s="37">
        <v>3</v>
      </c>
      <c r="B15" s="63">
        <v>2</v>
      </c>
      <c r="C15" s="29" t="s">
        <v>391</v>
      </c>
      <c r="D15" s="43">
        <v>12572.27</v>
      </c>
      <c r="E15" s="41">
        <v>9978.2999999999993</v>
      </c>
      <c r="F15" s="47">
        <f>(D15-E15)/E15</f>
        <v>0.25996111562089746</v>
      </c>
      <c r="G15" s="43">
        <v>2683</v>
      </c>
      <c r="H15" s="41">
        <v>120</v>
      </c>
      <c r="I15" s="41">
        <f t="shared" si="0"/>
        <v>22.358333333333334</v>
      </c>
      <c r="J15" s="41">
        <v>16</v>
      </c>
      <c r="K15" s="41">
        <v>2</v>
      </c>
      <c r="L15" s="43">
        <v>30328</v>
      </c>
      <c r="M15" s="43">
        <v>6760</v>
      </c>
      <c r="N15" s="39">
        <v>44351</v>
      </c>
      <c r="O15" s="38" t="s">
        <v>43</v>
      </c>
      <c r="P15" s="35"/>
      <c r="Q15" s="56"/>
      <c r="R15" s="56"/>
      <c r="S15" s="56"/>
      <c r="T15" s="56"/>
      <c r="U15" s="56"/>
      <c r="V15" s="57"/>
      <c r="W15" s="58"/>
      <c r="X15" s="58"/>
      <c r="Y15" s="57"/>
      <c r="Z15" s="34"/>
    </row>
    <row r="16" spans="1:26" ht="25.35" customHeight="1">
      <c r="A16" s="37">
        <v>4</v>
      </c>
      <c r="B16" s="63">
        <v>3</v>
      </c>
      <c r="C16" s="29" t="s">
        <v>304</v>
      </c>
      <c r="D16" s="43">
        <v>11445.07</v>
      </c>
      <c r="E16" s="41">
        <v>8755.8700000000008</v>
      </c>
      <c r="F16" s="47">
        <f>(D16-E16)/E16</f>
        <v>0.30713110176373093</v>
      </c>
      <c r="G16" s="43">
        <v>1789</v>
      </c>
      <c r="H16" s="41">
        <v>94</v>
      </c>
      <c r="I16" s="41">
        <f t="shared" si="0"/>
        <v>19.031914893617021</v>
      </c>
      <c r="J16" s="41">
        <v>11</v>
      </c>
      <c r="K16" s="41">
        <v>3</v>
      </c>
      <c r="L16" s="43">
        <v>72450</v>
      </c>
      <c r="M16" s="43">
        <v>10964</v>
      </c>
      <c r="N16" s="39">
        <v>44344</v>
      </c>
      <c r="O16" s="38" t="s">
        <v>37</v>
      </c>
      <c r="P16" s="35"/>
      <c r="Q16" s="56"/>
      <c r="R16" s="56"/>
      <c r="S16" s="56"/>
      <c r="T16" s="56"/>
      <c r="U16" s="56"/>
      <c r="V16" s="57"/>
      <c r="W16" s="58"/>
      <c r="X16" s="58"/>
      <c r="Y16" s="57"/>
      <c r="Z16" s="34"/>
    </row>
    <row r="17" spans="1:26" ht="25.35" customHeight="1">
      <c r="A17" s="37">
        <v>5</v>
      </c>
      <c r="B17" s="63">
        <v>4</v>
      </c>
      <c r="C17" s="29" t="s">
        <v>432</v>
      </c>
      <c r="D17" s="43">
        <v>4744.0200000000004</v>
      </c>
      <c r="E17" s="41">
        <v>2901.72</v>
      </c>
      <c r="F17" s="47">
        <f>(D17-E17)/E17</f>
        <v>0.63489930110417292</v>
      </c>
      <c r="G17" s="43">
        <v>973</v>
      </c>
      <c r="H17" s="41">
        <v>68</v>
      </c>
      <c r="I17" s="41">
        <f t="shared" si="0"/>
        <v>14.308823529411764</v>
      </c>
      <c r="J17" s="41">
        <v>12</v>
      </c>
      <c r="K17" s="41">
        <v>4</v>
      </c>
      <c r="L17" s="43">
        <v>46864</v>
      </c>
      <c r="M17" s="43">
        <v>10057</v>
      </c>
      <c r="N17" s="39">
        <v>44337</v>
      </c>
      <c r="O17" s="38" t="s">
        <v>41</v>
      </c>
      <c r="P17" s="35"/>
      <c r="Q17" s="56"/>
      <c r="R17" s="56"/>
      <c r="S17" s="56"/>
      <c r="T17" s="56"/>
      <c r="U17" s="56"/>
      <c r="V17" s="57"/>
      <c r="W17" s="58"/>
      <c r="X17" s="58"/>
      <c r="Y17" s="57"/>
      <c r="Z17" s="34"/>
    </row>
    <row r="18" spans="1:26" ht="25.35" customHeight="1">
      <c r="A18" s="37">
        <v>6</v>
      </c>
      <c r="B18" s="63">
        <v>5</v>
      </c>
      <c r="C18" s="29" t="s">
        <v>429</v>
      </c>
      <c r="D18" s="43">
        <v>3420.88</v>
      </c>
      <c r="E18" s="41">
        <v>2628.05</v>
      </c>
      <c r="F18" s="47">
        <f>(D18-E18)/E18</f>
        <v>0.30167995281672716</v>
      </c>
      <c r="G18" s="43">
        <v>552</v>
      </c>
      <c r="H18" s="41">
        <v>42</v>
      </c>
      <c r="I18" s="41">
        <f t="shared" si="0"/>
        <v>13.142857142857142</v>
      </c>
      <c r="J18" s="41">
        <v>7</v>
      </c>
      <c r="K18" s="41">
        <v>3</v>
      </c>
      <c r="L18" s="43">
        <v>17310</v>
      </c>
      <c r="M18" s="43">
        <v>2970</v>
      </c>
      <c r="N18" s="39">
        <v>44344</v>
      </c>
      <c r="O18" s="38" t="s">
        <v>41</v>
      </c>
      <c r="P18" s="35"/>
      <c r="Q18" s="56"/>
      <c r="R18" s="56"/>
      <c r="S18" s="56"/>
      <c r="T18" s="56"/>
      <c r="U18" s="56"/>
      <c r="V18" s="57"/>
      <c r="W18" s="58"/>
      <c r="X18" s="58"/>
      <c r="Y18" s="57"/>
      <c r="Z18" s="34"/>
    </row>
    <row r="19" spans="1:26" ht="25.35" customHeight="1">
      <c r="A19" s="37">
        <v>7</v>
      </c>
      <c r="B19" s="63" t="s">
        <v>34</v>
      </c>
      <c r="C19" s="29" t="s">
        <v>464</v>
      </c>
      <c r="D19" s="43">
        <v>3394.62</v>
      </c>
      <c r="E19" s="41" t="s">
        <v>36</v>
      </c>
      <c r="F19" s="47" t="s">
        <v>36</v>
      </c>
      <c r="G19" s="43">
        <v>549</v>
      </c>
      <c r="H19" s="41">
        <v>95</v>
      </c>
      <c r="I19" s="41">
        <f t="shared" si="0"/>
        <v>5.7789473684210524</v>
      </c>
      <c r="J19" s="41">
        <v>15</v>
      </c>
      <c r="K19" s="41">
        <v>1</v>
      </c>
      <c r="L19" s="43">
        <v>3629.92</v>
      </c>
      <c r="M19" s="43">
        <v>591</v>
      </c>
      <c r="N19" s="39">
        <v>44358</v>
      </c>
      <c r="O19" s="38" t="s">
        <v>48</v>
      </c>
      <c r="P19" s="35"/>
      <c r="Q19" s="56"/>
      <c r="R19" s="56"/>
      <c r="S19" s="56"/>
      <c r="T19" s="56"/>
      <c r="U19" s="56"/>
      <c r="V19" s="57"/>
      <c r="W19" s="58"/>
      <c r="X19" s="58"/>
      <c r="Y19" s="57"/>
      <c r="Z19" s="34"/>
    </row>
    <row r="20" spans="1:26" ht="25.35" customHeight="1">
      <c r="A20" s="37">
        <v>8</v>
      </c>
      <c r="B20" s="63">
        <v>6</v>
      </c>
      <c r="C20" s="29" t="s">
        <v>469</v>
      </c>
      <c r="D20" s="43">
        <v>1913.23</v>
      </c>
      <c r="E20" s="41">
        <v>1502.42</v>
      </c>
      <c r="F20" s="47">
        <f>(D20-E20)/E20</f>
        <v>0.27343219605702795</v>
      </c>
      <c r="G20" s="43">
        <v>293</v>
      </c>
      <c r="H20" s="41">
        <v>22</v>
      </c>
      <c r="I20" s="41">
        <f t="shared" si="0"/>
        <v>13.318181818181818</v>
      </c>
      <c r="J20" s="41">
        <v>7</v>
      </c>
      <c r="K20" s="41">
        <v>5</v>
      </c>
      <c r="L20" s="43">
        <v>49748.69</v>
      </c>
      <c r="M20" s="43">
        <v>7800</v>
      </c>
      <c r="N20" s="39">
        <v>44330</v>
      </c>
      <c r="O20" s="38" t="s">
        <v>48</v>
      </c>
      <c r="P20" s="35"/>
      <c r="Q20" s="56"/>
      <c r="R20" s="56"/>
      <c r="S20" s="56"/>
      <c r="T20" s="56"/>
      <c r="U20" s="56"/>
      <c r="V20" s="57"/>
      <c r="W20" s="58"/>
      <c r="X20" s="58"/>
      <c r="Y20" s="57"/>
      <c r="Z20" s="34"/>
    </row>
    <row r="21" spans="1:26" ht="25.35" customHeight="1">
      <c r="A21" s="37">
        <v>9</v>
      </c>
      <c r="B21" s="63">
        <v>11</v>
      </c>
      <c r="C21" s="29" t="s">
        <v>470</v>
      </c>
      <c r="D21" s="43">
        <v>1035</v>
      </c>
      <c r="E21" s="41">
        <v>636</v>
      </c>
      <c r="F21" s="47">
        <f>(D21-E21)/E21</f>
        <v>0.62735849056603776</v>
      </c>
      <c r="G21" s="43">
        <v>154</v>
      </c>
      <c r="H21" s="41" t="s">
        <v>36</v>
      </c>
      <c r="I21" s="41" t="s">
        <v>36</v>
      </c>
      <c r="J21" s="41">
        <v>3</v>
      </c>
      <c r="K21" s="41">
        <v>4</v>
      </c>
      <c r="L21" s="43">
        <v>13739</v>
      </c>
      <c r="M21" s="43">
        <v>2195</v>
      </c>
      <c r="N21" s="39">
        <v>44337</v>
      </c>
      <c r="O21" s="38" t="s">
        <v>65</v>
      </c>
      <c r="P21" s="35"/>
      <c r="Q21" s="56"/>
      <c r="R21" s="56"/>
      <c r="S21" s="56"/>
      <c r="T21" s="56"/>
      <c r="U21" s="56"/>
      <c r="V21" s="57"/>
      <c r="W21" s="58"/>
      <c r="X21" s="58"/>
      <c r="Y21" s="57"/>
      <c r="Z21" s="34"/>
    </row>
    <row r="22" spans="1:26" ht="25.35" customHeight="1">
      <c r="A22" s="37">
        <v>10</v>
      </c>
      <c r="B22" s="63">
        <v>8</v>
      </c>
      <c r="C22" s="29" t="s">
        <v>239</v>
      </c>
      <c r="D22" s="43">
        <v>930.71</v>
      </c>
      <c r="E22" s="41">
        <v>1118.6099999999999</v>
      </c>
      <c r="F22" s="47">
        <f>(D22-E22)/E22</f>
        <v>-0.16797632776392118</v>
      </c>
      <c r="G22" s="43">
        <v>192</v>
      </c>
      <c r="H22" s="41">
        <v>24</v>
      </c>
      <c r="I22" s="41">
        <f>G22/H22</f>
        <v>8</v>
      </c>
      <c r="J22" s="41">
        <v>7</v>
      </c>
      <c r="K22" s="41">
        <v>6</v>
      </c>
      <c r="L22" s="43">
        <v>51944.27</v>
      </c>
      <c r="M22" s="43">
        <v>10735</v>
      </c>
      <c r="N22" s="39">
        <v>44323</v>
      </c>
      <c r="O22" s="48" t="s">
        <v>45</v>
      </c>
      <c r="P22" s="35"/>
      <c r="Q22" s="56"/>
      <c r="R22" s="56"/>
      <c r="S22" s="56"/>
      <c r="T22" s="56"/>
      <c r="U22" s="56"/>
      <c r="V22" s="57"/>
      <c r="W22" s="58"/>
      <c r="X22" s="58"/>
      <c r="Y22" s="57"/>
      <c r="Z22" s="34"/>
    </row>
    <row r="23" spans="1:26" ht="25.35" customHeight="1">
      <c r="A23" s="14"/>
      <c r="B23" s="14"/>
      <c r="C23" s="28" t="s">
        <v>53</v>
      </c>
      <c r="D23" s="36">
        <f>SUM(D13:D22)</f>
        <v>77925.03</v>
      </c>
      <c r="E23" s="36">
        <f t="shared" ref="E23:G23" si="1">SUM(E13:E22)</f>
        <v>47227.590000000004</v>
      </c>
      <c r="F23" s="55">
        <f>(D23-E23)/E23</f>
        <v>0.64998955059955399</v>
      </c>
      <c r="G23" s="36">
        <f t="shared" si="1"/>
        <v>13899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63">
        <v>10</v>
      </c>
      <c r="C25" s="29" t="s">
        <v>458</v>
      </c>
      <c r="D25" s="43">
        <v>826</v>
      </c>
      <c r="E25" s="41">
        <v>753.1</v>
      </c>
      <c r="F25" s="47">
        <f>(D25-E25)/E25</f>
        <v>9.6799893772407344E-2</v>
      </c>
      <c r="G25" s="43">
        <v>120</v>
      </c>
      <c r="H25" s="41">
        <v>7</v>
      </c>
      <c r="I25" s="41">
        <f t="shared" ref="I25:I33" si="2">G25/H25</f>
        <v>17.142857142857142</v>
      </c>
      <c r="J25" s="41">
        <v>3</v>
      </c>
      <c r="K25" s="41">
        <v>3</v>
      </c>
      <c r="L25" s="43">
        <v>7503.71</v>
      </c>
      <c r="M25" s="43">
        <v>1245</v>
      </c>
      <c r="N25" s="39">
        <v>44344</v>
      </c>
      <c r="O25" s="38" t="s">
        <v>48</v>
      </c>
      <c r="P25" s="35"/>
      <c r="Q25" s="56"/>
      <c r="R25" s="56"/>
      <c r="S25" s="56"/>
      <c r="T25" s="56"/>
      <c r="U25" s="56"/>
      <c r="V25" s="57"/>
      <c r="W25" s="58"/>
      <c r="X25" s="58"/>
      <c r="Y25" s="57"/>
      <c r="Z25" s="34"/>
    </row>
    <row r="26" spans="1:26" ht="25.35" customHeight="1">
      <c r="A26" s="37">
        <v>12</v>
      </c>
      <c r="B26" s="63">
        <v>7</v>
      </c>
      <c r="C26" s="49" t="s">
        <v>472</v>
      </c>
      <c r="D26" s="43">
        <v>667.99</v>
      </c>
      <c r="E26" s="41">
        <v>1251.29</v>
      </c>
      <c r="F26" s="47">
        <f>(D26-E26)/E26</f>
        <v>-0.46615892399044184</v>
      </c>
      <c r="G26" s="43">
        <v>106</v>
      </c>
      <c r="H26" s="41">
        <v>12</v>
      </c>
      <c r="I26" s="41">
        <f t="shared" si="2"/>
        <v>8.8333333333333339</v>
      </c>
      <c r="J26" s="41">
        <v>6</v>
      </c>
      <c r="K26" s="41">
        <v>2</v>
      </c>
      <c r="L26" s="43">
        <v>2991.87</v>
      </c>
      <c r="M26" s="43">
        <v>519</v>
      </c>
      <c r="N26" s="39">
        <v>44351</v>
      </c>
      <c r="O26" s="38" t="s">
        <v>48</v>
      </c>
      <c r="P26" s="35"/>
      <c r="Q26" s="56"/>
      <c r="R26" s="56"/>
      <c r="S26" s="56"/>
      <c r="T26" s="56"/>
      <c r="U26" s="56"/>
      <c r="V26" s="57"/>
      <c r="W26" s="58"/>
      <c r="X26" s="34"/>
      <c r="Y26" s="57"/>
      <c r="Z26" s="58"/>
    </row>
    <row r="27" spans="1:26" ht="25.35" customHeight="1">
      <c r="A27" s="37">
        <v>13</v>
      </c>
      <c r="B27" s="63" t="s">
        <v>34</v>
      </c>
      <c r="C27" s="49" t="s">
        <v>474</v>
      </c>
      <c r="D27" s="43">
        <v>518</v>
      </c>
      <c r="E27" s="41" t="s">
        <v>36</v>
      </c>
      <c r="F27" s="47" t="s">
        <v>36</v>
      </c>
      <c r="G27" s="43">
        <v>88</v>
      </c>
      <c r="H27" s="41">
        <v>19</v>
      </c>
      <c r="I27" s="41">
        <f t="shared" si="2"/>
        <v>4.6315789473684212</v>
      </c>
      <c r="J27" s="41">
        <v>7</v>
      </c>
      <c r="K27" s="41">
        <v>1</v>
      </c>
      <c r="L27" s="43">
        <v>1618</v>
      </c>
      <c r="M27" s="43">
        <v>888</v>
      </c>
      <c r="N27" s="39">
        <v>44358</v>
      </c>
      <c r="O27" s="38" t="s">
        <v>91</v>
      </c>
      <c r="P27" s="35"/>
      <c r="Q27" s="56"/>
      <c r="R27" s="56"/>
      <c r="S27" s="56"/>
      <c r="T27" s="56"/>
      <c r="U27" s="56"/>
      <c r="V27" s="57"/>
      <c r="W27" s="58"/>
      <c r="X27" s="34"/>
      <c r="Y27" s="57"/>
      <c r="Z27" s="58"/>
    </row>
    <row r="28" spans="1:26" ht="25.35" customHeight="1">
      <c r="A28" s="37">
        <v>14</v>
      </c>
      <c r="B28" s="63">
        <v>17</v>
      </c>
      <c r="C28" s="29" t="s">
        <v>471</v>
      </c>
      <c r="D28" s="43">
        <v>467.1</v>
      </c>
      <c r="E28" s="41">
        <v>298.39999999999998</v>
      </c>
      <c r="F28" s="47">
        <f t="shared" ref="F28:F35" si="3">(D28-E28)/E28</f>
        <v>0.56534852546916914</v>
      </c>
      <c r="G28" s="43">
        <v>79</v>
      </c>
      <c r="H28" s="41">
        <v>6</v>
      </c>
      <c r="I28" s="41">
        <f t="shared" si="2"/>
        <v>13.166666666666666</v>
      </c>
      <c r="J28" s="41">
        <v>2</v>
      </c>
      <c r="K28" s="41">
        <v>6</v>
      </c>
      <c r="L28" s="43">
        <v>25524.66</v>
      </c>
      <c r="M28" s="43">
        <v>4244</v>
      </c>
      <c r="N28" s="39">
        <v>44323</v>
      </c>
      <c r="O28" s="38" t="s">
        <v>45</v>
      </c>
      <c r="P28" s="35"/>
      <c r="Q28" s="56"/>
      <c r="R28" s="56"/>
      <c r="S28" s="56"/>
      <c r="T28" s="56"/>
      <c r="U28" s="56"/>
      <c r="V28" s="57"/>
      <c r="W28" s="58"/>
      <c r="X28" s="34"/>
      <c r="Y28" s="57"/>
      <c r="Z28" s="58"/>
    </row>
    <row r="29" spans="1:26" ht="25.35" customHeight="1">
      <c r="A29" s="37">
        <v>15</v>
      </c>
      <c r="B29" s="63">
        <v>13</v>
      </c>
      <c r="C29" s="51" t="s">
        <v>395</v>
      </c>
      <c r="D29" s="43">
        <v>362.83</v>
      </c>
      <c r="E29" s="41">
        <v>515.77</v>
      </c>
      <c r="F29" s="47">
        <f t="shared" si="3"/>
        <v>-0.29652752195746168</v>
      </c>
      <c r="G29" s="43">
        <v>64</v>
      </c>
      <c r="H29" s="31">
        <v>8</v>
      </c>
      <c r="I29" s="41">
        <f t="shared" si="2"/>
        <v>8</v>
      </c>
      <c r="J29" s="41">
        <v>2</v>
      </c>
      <c r="K29" s="41">
        <v>7</v>
      </c>
      <c r="L29" s="43">
        <v>43553</v>
      </c>
      <c r="M29" s="43">
        <v>9037</v>
      </c>
      <c r="N29" s="39">
        <v>44316</v>
      </c>
      <c r="O29" s="38" t="s">
        <v>41</v>
      </c>
      <c r="P29" s="35"/>
      <c r="Q29" s="56"/>
      <c r="R29" s="56"/>
      <c r="S29" s="56"/>
      <c r="T29" s="56"/>
      <c r="U29" s="56"/>
      <c r="V29" s="57"/>
      <c r="W29" s="58"/>
      <c r="X29" s="58"/>
      <c r="Y29" s="57"/>
      <c r="Z29" s="34"/>
    </row>
    <row r="30" spans="1:26" ht="25.35" customHeight="1">
      <c r="A30" s="37">
        <v>16</v>
      </c>
      <c r="B30" s="37">
        <v>15</v>
      </c>
      <c r="C30" s="49" t="s">
        <v>462</v>
      </c>
      <c r="D30" s="43">
        <v>336.1</v>
      </c>
      <c r="E30" s="43">
        <v>415.2</v>
      </c>
      <c r="F30" s="47">
        <f t="shared" si="3"/>
        <v>-0.19051059730250475</v>
      </c>
      <c r="G30" s="43">
        <v>70</v>
      </c>
      <c r="H30" s="41">
        <v>8</v>
      </c>
      <c r="I30" s="41">
        <f>G30/H30</f>
        <v>8.75</v>
      </c>
      <c r="J30" s="41">
        <v>4</v>
      </c>
      <c r="K30" s="41">
        <v>3</v>
      </c>
      <c r="L30" s="43">
        <v>2845.97</v>
      </c>
      <c r="M30" s="43">
        <v>548</v>
      </c>
      <c r="N30" s="39">
        <v>44344</v>
      </c>
      <c r="O30" s="38" t="s">
        <v>463</v>
      </c>
      <c r="P30" s="35"/>
      <c r="R30" s="40"/>
      <c r="T30" s="35"/>
      <c r="U30" s="34"/>
      <c r="V30" s="34"/>
      <c r="W30" s="35"/>
      <c r="X30" s="34"/>
      <c r="Y30" s="34"/>
      <c r="Z30" s="34"/>
    </row>
    <row r="31" spans="1:26" ht="25.35" customHeight="1">
      <c r="A31" s="37">
        <v>17</v>
      </c>
      <c r="B31" s="64">
        <v>19</v>
      </c>
      <c r="C31" s="53" t="s">
        <v>110</v>
      </c>
      <c r="D31" s="43">
        <v>317.5</v>
      </c>
      <c r="E31" s="41">
        <v>246.5</v>
      </c>
      <c r="F31" s="47">
        <f t="shared" si="3"/>
        <v>0.28803245436105479</v>
      </c>
      <c r="G31" s="43">
        <v>57</v>
      </c>
      <c r="H31" s="41">
        <v>4</v>
      </c>
      <c r="I31" s="41">
        <f t="shared" si="2"/>
        <v>14.25</v>
      </c>
      <c r="J31" s="41">
        <v>2</v>
      </c>
      <c r="K31" s="41">
        <v>6</v>
      </c>
      <c r="L31" s="43">
        <v>22457</v>
      </c>
      <c r="M31" s="43">
        <v>3936</v>
      </c>
      <c r="N31" s="39">
        <v>44323</v>
      </c>
      <c r="O31" s="38" t="s">
        <v>41</v>
      </c>
      <c r="P31" s="35"/>
      <c r="Q31" s="56"/>
      <c r="R31" s="56"/>
      <c r="S31" s="56"/>
      <c r="T31" s="56"/>
      <c r="U31" s="56"/>
      <c r="V31" s="56"/>
      <c r="W31" s="56"/>
      <c r="X31" s="58"/>
      <c r="Y31" s="57"/>
      <c r="Z31" s="34"/>
    </row>
    <row r="32" spans="1:26" ht="25.35" customHeight="1">
      <c r="A32" s="37">
        <v>18</v>
      </c>
      <c r="B32" s="64">
        <v>21</v>
      </c>
      <c r="C32" s="42" t="s">
        <v>445</v>
      </c>
      <c r="D32" s="43">
        <v>206</v>
      </c>
      <c r="E32" s="41">
        <v>188</v>
      </c>
      <c r="F32" s="47">
        <f t="shared" si="3"/>
        <v>9.5744680851063829E-2</v>
      </c>
      <c r="G32" s="43">
        <v>44</v>
      </c>
      <c r="H32" s="41">
        <v>4</v>
      </c>
      <c r="I32" s="41">
        <f t="shared" si="2"/>
        <v>11</v>
      </c>
      <c r="J32" s="41">
        <v>2</v>
      </c>
      <c r="K32" s="41">
        <v>7</v>
      </c>
      <c r="L32" s="43">
        <v>27465.919999999998</v>
      </c>
      <c r="M32" s="43">
        <v>4839</v>
      </c>
      <c r="N32" s="39">
        <v>44316</v>
      </c>
      <c r="O32" s="38" t="s">
        <v>91</v>
      </c>
      <c r="P32" s="35"/>
      <c r="Q32" s="56"/>
      <c r="R32" s="56"/>
      <c r="S32" s="56"/>
      <c r="T32" s="56"/>
      <c r="U32" s="56"/>
      <c r="V32" s="56"/>
      <c r="W32" s="56"/>
      <c r="X32" s="58"/>
      <c r="Y32" s="57"/>
      <c r="Z32" s="34"/>
    </row>
    <row r="33" spans="1:26" ht="25.35" customHeight="1">
      <c r="A33" s="37">
        <v>19</v>
      </c>
      <c r="B33" s="63">
        <v>26</v>
      </c>
      <c r="C33" s="49" t="s">
        <v>236</v>
      </c>
      <c r="D33" s="43">
        <v>163.25</v>
      </c>
      <c r="E33" s="41">
        <v>83.25</v>
      </c>
      <c r="F33" s="47">
        <f t="shared" si="3"/>
        <v>0.96096096096096095</v>
      </c>
      <c r="G33" s="43">
        <v>54</v>
      </c>
      <c r="H33" s="41">
        <v>6</v>
      </c>
      <c r="I33" s="41">
        <f t="shared" si="2"/>
        <v>9</v>
      </c>
      <c r="J33" s="41">
        <v>3</v>
      </c>
      <c r="K33" s="41" t="s">
        <v>36</v>
      </c>
      <c r="L33" s="43">
        <v>115589.82</v>
      </c>
      <c r="M33" s="43">
        <v>23383</v>
      </c>
      <c r="N33" s="39">
        <v>44106</v>
      </c>
      <c r="O33" s="38" t="s">
        <v>68</v>
      </c>
      <c r="P33" s="35"/>
      <c r="Q33" s="56"/>
      <c r="R33" s="56"/>
      <c r="S33" s="56"/>
      <c r="T33" s="56"/>
      <c r="U33" s="56"/>
      <c r="V33" s="56"/>
      <c r="W33" s="56"/>
      <c r="X33" s="58"/>
      <c r="Y33" s="57"/>
      <c r="Z33" s="34"/>
    </row>
    <row r="34" spans="1:26" ht="25.35" customHeight="1">
      <c r="A34" s="37">
        <v>20</v>
      </c>
      <c r="B34" s="65">
        <v>22</v>
      </c>
      <c r="C34" s="60" t="s">
        <v>216</v>
      </c>
      <c r="D34" s="43">
        <v>154</v>
      </c>
      <c r="E34" s="41">
        <v>108.82</v>
      </c>
      <c r="F34" s="47">
        <f t="shared" si="3"/>
        <v>0.41518103289836433</v>
      </c>
      <c r="G34" s="43">
        <v>30</v>
      </c>
      <c r="H34" s="41" t="s">
        <v>36</v>
      </c>
      <c r="I34" s="41" t="s">
        <v>36</v>
      </c>
      <c r="J34" s="41">
        <v>1</v>
      </c>
      <c r="K34" s="41">
        <v>5</v>
      </c>
      <c r="L34" s="43">
        <v>3594.82</v>
      </c>
      <c r="M34" s="43">
        <v>700</v>
      </c>
      <c r="N34" s="39">
        <v>44330</v>
      </c>
      <c r="O34" s="38" t="s">
        <v>81</v>
      </c>
      <c r="P34" s="35"/>
      <c r="Q34" s="56"/>
      <c r="R34" s="56"/>
      <c r="S34" s="56"/>
      <c r="T34" s="56"/>
      <c r="U34" s="56"/>
      <c r="V34" s="56"/>
      <c r="W34" s="56"/>
      <c r="X34" s="58"/>
      <c r="Y34" s="57"/>
      <c r="Z34" s="34"/>
    </row>
    <row r="35" spans="1:26" ht="25.35" customHeight="1">
      <c r="A35" s="14"/>
      <c r="B35" s="14"/>
      <c r="C35" s="28" t="s">
        <v>69</v>
      </c>
      <c r="D35" s="36">
        <f>SUM(D23:D34)</f>
        <v>81943.800000000017</v>
      </c>
      <c r="E35" s="36">
        <f t="shared" ref="E35:G35" si="4">SUM(E23:E34)</f>
        <v>51087.92</v>
      </c>
      <c r="F35" s="67">
        <f t="shared" si="3"/>
        <v>0.60397604756662671</v>
      </c>
      <c r="G35" s="36">
        <f t="shared" si="4"/>
        <v>14611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41" t="s">
        <v>36</v>
      </c>
      <c r="C37" s="60" t="s">
        <v>452</v>
      </c>
      <c r="D37" s="43">
        <v>131.5</v>
      </c>
      <c r="E37" s="41" t="s">
        <v>36</v>
      </c>
      <c r="F37" s="41" t="s">
        <v>36</v>
      </c>
      <c r="G37" s="43">
        <v>78</v>
      </c>
      <c r="H37" s="31">
        <v>4</v>
      </c>
      <c r="I37" s="41">
        <f>G37/H37</f>
        <v>19.5</v>
      </c>
      <c r="J37" s="41">
        <v>3</v>
      </c>
      <c r="K37" s="41" t="s">
        <v>36</v>
      </c>
      <c r="L37" s="43">
        <v>72069.36</v>
      </c>
      <c r="M37" s="43">
        <v>16019</v>
      </c>
      <c r="N37" s="39">
        <v>43749</v>
      </c>
      <c r="O37" s="38" t="s">
        <v>48</v>
      </c>
      <c r="P37" s="35"/>
      <c r="R37" s="40"/>
      <c r="T37" s="35"/>
      <c r="U37" s="34"/>
      <c r="V37" s="34"/>
      <c r="W37" s="35"/>
      <c r="X37" s="34"/>
      <c r="Y37" s="34"/>
      <c r="Z37" s="34"/>
    </row>
    <row r="38" spans="1:26" ht="25.35" customHeight="1">
      <c r="A38" s="37">
        <v>22</v>
      </c>
      <c r="B38" s="64">
        <v>9</v>
      </c>
      <c r="C38" s="49" t="s">
        <v>479</v>
      </c>
      <c r="D38" s="43">
        <v>117.95</v>
      </c>
      <c r="E38" s="41">
        <v>813.09</v>
      </c>
      <c r="F38" s="47">
        <f>(D38-E38)/E38</f>
        <v>-0.85493610793393104</v>
      </c>
      <c r="G38" s="43">
        <v>22</v>
      </c>
      <c r="H38" s="41">
        <v>6</v>
      </c>
      <c r="I38" s="41">
        <f t="shared" ref="I38:I45" si="5">G38/H38</f>
        <v>3.6666666666666665</v>
      </c>
      <c r="J38" s="41">
        <v>5</v>
      </c>
      <c r="K38" s="41">
        <v>2</v>
      </c>
      <c r="L38" s="43">
        <v>1854.39</v>
      </c>
      <c r="M38" s="43">
        <v>818</v>
      </c>
      <c r="N38" s="39">
        <v>44351</v>
      </c>
      <c r="O38" s="38" t="s">
        <v>68</v>
      </c>
      <c r="P38" s="35"/>
      <c r="R38" s="40"/>
      <c r="T38" s="35"/>
      <c r="U38" s="34"/>
      <c r="V38" s="34"/>
      <c r="W38" s="35"/>
      <c r="X38" s="34"/>
      <c r="Y38" s="34"/>
      <c r="Z38" s="34"/>
    </row>
    <row r="39" spans="1:26" ht="25.35" customHeight="1">
      <c r="A39" s="37">
        <v>23</v>
      </c>
      <c r="B39" s="41" t="s">
        <v>36</v>
      </c>
      <c r="C39" s="60" t="s">
        <v>480</v>
      </c>
      <c r="D39" s="43">
        <v>89</v>
      </c>
      <c r="E39" s="41" t="s">
        <v>36</v>
      </c>
      <c r="F39" s="41" t="s">
        <v>36</v>
      </c>
      <c r="G39" s="43">
        <v>60</v>
      </c>
      <c r="H39" s="31">
        <v>6</v>
      </c>
      <c r="I39" s="41">
        <f t="shared" si="5"/>
        <v>10</v>
      </c>
      <c r="J39" s="41">
        <v>3</v>
      </c>
      <c r="K39" s="41" t="s">
        <v>36</v>
      </c>
      <c r="L39" s="43">
        <v>43967.68</v>
      </c>
      <c r="M39" s="43">
        <v>10357</v>
      </c>
      <c r="N39" s="39">
        <v>43763</v>
      </c>
      <c r="O39" s="38" t="s">
        <v>48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5.35" customHeight="1">
      <c r="A40" s="37">
        <v>24</v>
      </c>
      <c r="B40" s="64">
        <v>34</v>
      </c>
      <c r="C40" s="60" t="s">
        <v>241</v>
      </c>
      <c r="D40" s="43">
        <v>42.75</v>
      </c>
      <c r="E40" s="41">
        <v>37.700000000000003</v>
      </c>
      <c r="F40" s="47">
        <f>(D40-E40)/E40</f>
        <v>0.13395225464190974</v>
      </c>
      <c r="G40" s="43">
        <v>8</v>
      </c>
      <c r="H40" s="41">
        <v>1</v>
      </c>
      <c r="I40" s="41">
        <f t="shared" si="5"/>
        <v>8</v>
      </c>
      <c r="J40" s="41">
        <v>1</v>
      </c>
      <c r="K40" s="41" t="s">
        <v>36</v>
      </c>
      <c r="L40" s="43">
        <v>66306.47</v>
      </c>
      <c r="M40" s="43">
        <v>14247</v>
      </c>
      <c r="N40" s="39">
        <v>44113</v>
      </c>
      <c r="O40" s="38" t="s">
        <v>48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4.6" customHeight="1">
      <c r="A41" s="37">
        <v>25</v>
      </c>
      <c r="B41" s="37">
        <v>38</v>
      </c>
      <c r="C41" s="29" t="s">
        <v>481</v>
      </c>
      <c r="D41" s="43">
        <v>42.5</v>
      </c>
      <c r="E41" s="43">
        <v>14</v>
      </c>
      <c r="F41" s="47">
        <f>(D41-E41)/E41</f>
        <v>2.0357142857142856</v>
      </c>
      <c r="G41" s="43">
        <v>10</v>
      </c>
      <c r="H41" s="31">
        <v>2</v>
      </c>
      <c r="I41" s="41">
        <f>G41/H41</f>
        <v>5</v>
      </c>
      <c r="J41" s="41">
        <v>2</v>
      </c>
      <c r="K41" s="41">
        <v>2</v>
      </c>
      <c r="L41" s="43">
        <v>56.5</v>
      </c>
      <c r="M41" s="43">
        <v>12</v>
      </c>
      <c r="N41" s="39">
        <v>44351</v>
      </c>
      <c r="O41" s="38" t="s">
        <v>482</v>
      </c>
      <c r="P41" s="35"/>
      <c r="R41" s="40"/>
      <c r="T41" s="35"/>
      <c r="U41" s="34"/>
      <c r="V41" s="34"/>
      <c r="W41" s="34"/>
      <c r="X41" s="34"/>
      <c r="Y41" s="34"/>
      <c r="Z41" s="35"/>
    </row>
    <row r="42" spans="1:26" ht="25.35" customHeight="1">
      <c r="A42" s="37">
        <v>26</v>
      </c>
      <c r="B42" s="41" t="s">
        <v>36</v>
      </c>
      <c r="C42" s="60" t="s">
        <v>383</v>
      </c>
      <c r="D42" s="43">
        <v>40</v>
      </c>
      <c r="E42" s="41" t="s">
        <v>36</v>
      </c>
      <c r="F42" s="41" t="s">
        <v>36</v>
      </c>
      <c r="G42" s="43">
        <v>20</v>
      </c>
      <c r="H42" s="31">
        <v>2</v>
      </c>
      <c r="I42" s="41">
        <f t="shared" si="5"/>
        <v>10</v>
      </c>
      <c r="J42" s="41">
        <v>2</v>
      </c>
      <c r="K42" s="41" t="s">
        <v>36</v>
      </c>
      <c r="L42" s="43">
        <v>89592</v>
      </c>
      <c r="M42" s="43">
        <v>20810</v>
      </c>
      <c r="N42" s="39">
        <v>43875</v>
      </c>
      <c r="O42" s="38" t="s">
        <v>68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5.35" customHeight="1">
      <c r="A43" s="37">
        <v>27</v>
      </c>
      <c r="B43" s="65">
        <v>37</v>
      </c>
      <c r="C43" s="49" t="s">
        <v>397</v>
      </c>
      <c r="D43" s="43">
        <v>24</v>
      </c>
      <c r="E43" s="41">
        <v>24</v>
      </c>
      <c r="F43" s="47">
        <f>(D43-E43)/E43</f>
        <v>0</v>
      </c>
      <c r="G43" s="43">
        <v>7</v>
      </c>
      <c r="H43" s="31">
        <v>1</v>
      </c>
      <c r="I43" s="41">
        <f t="shared" si="5"/>
        <v>7</v>
      </c>
      <c r="J43" s="41">
        <v>1</v>
      </c>
      <c r="K43" s="41" t="s">
        <v>36</v>
      </c>
      <c r="L43" s="43">
        <v>49186</v>
      </c>
      <c r="M43" s="43">
        <v>9170</v>
      </c>
      <c r="N43" s="39">
        <v>43805</v>
      </c>
      <c r="O43" s="38" t="s">
        <v>68</v>
      </c>
      <c r="P43" s="35"/>
      <c r="Q43" s="56"/>
      <c r="R43" s="56"/>
      <c r="S43" s="56"/>
      <c r="T43" s="56"/>
      <c r="U43" s="56"/>
      <c r="V43" s="57"/>
      <c r="W43" s="58"/>
      <c r="X43" s="59"/>
      <c r="Y43" s="57"/>
      <c r="Z43" s="34"/>
    </row>
    <row r="44" spans="1:26" ht="24.75" customHeight="1">
      <c r="A44" s="37">
        <v>28</v>
      </c>
      <c r="B44" s="64">
        <v>27</v>
      </c>
      <c r="C44" s="52" t="s">
        <v>460</v>
      </c>
      <c r="D44" s="43">
        <v>9</v>
      </c>
      <c r="E44" s="41">
        <v>71</v>
      </c>
      <c r="F44" s="47">
        <f>(D44-E44)/E44</f>
        <v>-0.87323943661971826</v>
      </c>
      <c r="G44" s="43">
        <v>2</v>
      </c>
      <c r="H44" s="41">
        <v>1</v>
      </c>
      <c r="I44" s="41">
        <f t="shared" si="5"/>
        <v>2</v>
      </c>
      <c r="J44" s="41">
        <v>1</v>
      </c>
      <c r="K44" s="41">
        <v>6</v>
      </c>
      <c r="L44" s="43">
        <v>14888</v>
      </c>
      <c r="M44" s="43">
        <v>2377</v>
      </c>
      <c r="N44" s="39">
        <v>44323</v>
      </c>
      <c r="O44" s="38" t="s">
        <v>50</v>
      </c>
      <c r="P44" s="35"/>
      <c r="R44" s="40"/>
      <c r="T44" s="35"/>
      <c r="U44" s="34"/>
      <c r="V44" s="34"/>
      <c r="W44" s="34"/>
      <c r="X44" s="35"/>
      <c r="Y44" s="34"/>
      <c r="Z44" s="34"/>
    </row>
    <row r="45" spans="1:26" ht="25.35" customHeight="1">
      <c r="A45" s="37">
        <v>29</v>
      </c>
      <c r="B45" s="63">
        <v>32</v>
      </c>
      <c r="C45" s="29" t="s">
        <v>446</v>
      </c>
      <c r="D45" s="43">
        <v>7</v>
      </c>
      <c r="E45" s="41">
        <v>46.9</v>
      </c>
      <c r="F45" s="47">
        <f>(D45-E45)/E45</f>
        <v>-0.85074626865671643</v>
      </c>
      <c r="G45" s="43">
        <v>1</v>
      </c>
      <c r="H45" s="41">
        <v>1</v>
      </c>
      <c r="I45" s="41">
        <f t="shared" si="5"/>
        <v>1</v>
      </c>
      <c r="J45" s="41">
        <v>1</v>
      </c>
      <c r="K45" s="41">
        <v>4</v>
      </c>
      <c r="L45" s="43">
        <v>4995.68</v>
      </c>
      <c r="M45" s="43">
        <v>797</v>
      </c>
      <c r="N45" s="39">
        <v>44337</v>
      </c>
      <c r="O45" s="38" t="s">
        <v>68</v>
      </c>
      <c r="P45" s="35"/>
      <c r="R45" s="40"/>
      <c r="T45" s="35"/>
      <c r="U45" s="34"/>
      <c r="V45" s="34"/>
      <c r="W45" s="34"/>
      <c r="X45" s="34"/>
      <c r="Y45" s="35"/>
      <c r="Z45" s="34"/>
    </row>
    <row r="46" spans="1:26" ht="25.35" customHeight="1">
      <c r="A46" s="14"/>
      <c r="B46" s="14"/>
      <c r="C46" s="28" t="s">
        <v>219</v>
      </c>
      <c r="D46" s="36">
        <f>SUM(D35:D45)</f>
        <v>82447.500000000015</v>
      </c>
      <c r="E46" s="36">
        <f t="shared" ref="E46:G46" si="6">SUM(E35:E45)</f>
        <v>52094.609999999993</v>
      </c>
      <c r="F46" s="55">
        <f>(D46-E46)/E46</f>
        <v>0.58264933742665559</v>
      </c>
      <c r="G46" s="36">
        <f t="shared" si="6"/>
        <v>14819</v>
      </c>
      <c r="H46" s="36"/>
      <c r="I46" s="16"/>
      <c r="J46" s="15"/>
      <c r="K46" s="17"/>
      <c r="L46" s="18"/>
      <c r="M46" s="22"/>
      <c r="N46" s="19"/>
      <c r="O46" s="48"/>
    </row>
    <row r="47" spans="1:26" ht="23.1" customHeight="1"/>
    <row r="48" spans="1:26" ht="17.25" customHeight="1"/>
    <row r="62" spans="18:18">
      <c r="R62" s="35"/>
    </row>
    <row r="65" spans="16:16">
      <c r="P65" s="35"/>
    </row>
    <row r="69" spans="16:16" ht="12" customHeight="1"/>
  </sheetData>
  <sortState xmlns:xlrd2="http://schemas.microsoft.com/office/spreadsheetml/2017/richdata2" ref="B13:O45">
    <sortCondition descending="1" ref="D13:D45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E228-FC14-432A-9E5E-5703553A7DEC}">
  <dimension ref="A1:Z80"/>
  <sheetViews>
    <sheetView topLeftCell="A9" zoomScale="60" zoomScaleNormal="60" workbookViewId="0">
      <selection activeCell="O30" sqref="O3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3.6640625" style="33" customWidth="1"/>
    <col min="24" max="24" width="12" style="33" bestFit="1" customWidth="1"/>
    <col min="25" max="25" width="14.88671875" style="33" customWidth="1"/>
    <col min="26" max="16384" width="8.88671875" style="33"/>
  </cols>
  <sheetData>
    <row r="1" spans="1:26" ht="19.5" customHeight="1">
      <c r="E1" s="2" t="s">
        <v>483</v>
      </c>
      <c r="F1" s="2"/>
      <c r="G1" s="2"/>
      <c r="H1" s="2"/>
      <c r="I1" s="2"/>
    </row>
    <row r="2" spans="1:26" ht="19.5" customHeight="1">
      <c r="E2" s="2" t="s">
        <v>484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477</v>
      </c>
      <c r="E6" s="4" t="s">
        <v>485</v>
      </c>
      <c r="F6" s="129"/>
      <c r="G6" s="4" t="s">
        <v>477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</row>
    <row r="10" spans="1:26">
      <c r="A10" s="132"/>
      <c r="B10" s="132"/>
      <c r="C10" s="129"/>
      <c r="D10" s="79" t="s">
        <v>478</v>
      </c>
      <c r="E10" s="79" t="s">
        <v>486</v>
      </c>
      <c r="F10" s="129"/>
      <c r="G10" s="79" t="s">
        <v>478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8"/>
      <c r="X12" s="57"/>
      <c r="Y12" s="58"/>
    </row>
    <row r="13" spans="1:26" ht="25.35" customHeight="1">
      <c r="A13" s="37">
        <v>1</v>
      </c>
      <c r="B13" s="37" t="s">
        <v>34</v>
      </c>
      <c r="C13" s="29" t="s">
        <v>390</v>
      </c>
      <c r="D13" s="43">
        <v>19706.62</v>
      </c>
      <c r="E13" s="41" t="s">
        <v>36</v>
      </c>
      <c r="F13" s="41" t="s">
        <v>36</v>
      </c>
      <c r="G13" s="43">
        <v>3094</v>
      </c>
      <c r="H13" s="41">
        <v>112</v>
      </c>
      <c r="I13" s="41">
        <f t="shared" ref="I13:I22" si="0">G13/H13</f>
        <v>27.625</v>
      </c>
      <c r="J13" s="41">
        <v>14</v>
      </c>
      <c r="K13" s="41">
        <v>1</v>
      </c>
      <c r="L13" s="43">
        <v>23851.15</v>
      </c>
      <c r="M13" s="43">
        <v>3732</v>
      </c>
      <c r="N13" s="39">
        <v>44351</v>
      </c>
      <c r="O13" s="38" t="s">
        <v>45</v>
      </c>
      <c r="P13" s="35"/>
      <c r="Q13" s="56"/>
      <c r="R13" s="56"/>
      <c r="S13" s="56"/>
      <c r="T13" s="56"/>
      <c r="U13" s="56"/>
      <c r="V13" s="57"/>
      <c r="W13" s="58"/>
      <c r="X13" s="57"/>
      <c r="Y13" s="58"/>
      <c r="Z13" s="34"/>
    </row>
    <row r="14" spans="1:26" ht="25.35" customHeight="1">
      <c r="A14" s="37">
        <v>2</v>
      </c>
      <c r="B14" s="37" t="s">
        <v>34</v>
      </c>
      <c r="C14" s="29" t="s">
        <v>391</v>
      </c>
      <c r="D14" s="43">
        <v>9978.2999999999993</v>
      </c>
      <c r="E14" s="41" t="s">
        <v>36</v>
      </c>
      <c r="F14" s="41" t="s">
        <v>36</v>
      </c>
      <c r="G14" s="43">
        <v>2086</v>
      </c>
      <c r="H14" s="41">
        <v>151</v>
      </c>
      <c r="I14" s="41">
        <f t="shared" si="0"/>
        <v>13.814569536423841</v>
      </c>
      <c r="J14" s="41">
        <v>17</v>
      </c>
      <c r="K14" s="41">
        <v>1</v>
      </c>
      <c r="L14" s="43">
        <v>10812</v>
      </c>
      <c r="M14" s="43">
        <v>2253</v>
      </c>
      <c r="N14" s="39">
        <v>44351</v>
      </c>
      <c r="O14" s="38" t="s">
        <v>43</v>
      </c>
      <c r="P14" s="35"/>
      <c r="Q14" s="56"/>
      <c r="R14" s="56"/>
      <c r="S14" s="56"/>
      <c r="T14" s="56"/>
      <c r="U14" s="56"/>
      <c r="V14" s="57"/>
      <c r="W14" s="58"/>
      <c r="X14" s="57"/>
      <c r="Y14" s="58"/>
      <c r="Z14" s="34"/>
    </row>
    <row r="15" spans="1:26" ht="25.35" customHeight="1">
      <c r="A15" s="37">
        <v>3</v>
      </c>
      <c r="B15" s="37">
        <v>1</v>
      </c>
      <c r="C15" s="29" t="s">
        <v>304</v>
      </c>
      <c r="D15" s="43">
        <v>8755.8700000000008</v>
      </c>
      <c r="E15" s="41">
        <v>28462.44</v>
      </c>
      <c r="F15" s="47">
        <f>(D15-E15)/E15</f>
        <v>-0.69237106867858134</v>
      </c>
      <c r="G15" s="43">
        <v>1275</v>
      </c>
      <c r="H15" s="41">
        <v>100</v>
      </c>
      <c r="I15" s="41">
        <f t="shared" si="0"/>
        <v>12.75</v>
      </c>
      <c r="J15" s="41">
        <v>10</v>
      </c>
      <c r="K15" s="41">
        <v>2</v>
      </c>
      <c r="L15" s="43">
        <v>54014</v>
      </c>
      <c r="M15" s="43">
        <v>8031</v>
      </c>
      <c r="N15" s="39">
        <v>44344</v>
      </c>
      <c r="O15" s="38" t="s">
        <v>37</v>
      </c>
      <c r="P15" s="35"/>
      <c r="Q15" s="56"/>
      <c r="R15" s="56"/>
      <c r="S15" s="56"/>
      <c r="T15" s="56"/>
      <c r="U15" s="56"/>
      <c r="V15" s="57"/>
      <c r="W15" s="58"/>
      <c r="X15" s="57"/>
      <c r="Y15" s="58"/>
      <c r="Z15" s="34"/>
    </row>
    <row r="16" spans="1:26" ht="25.35" customHeight="1">
      <c r="A16" s="37">
        <v>4</v>
      </c>
      <c r="B16" s="37">
        <v>2</v>
      </c>
      <c r="C16" s="29" t="s">
        <v>432</v>
      </c>
      <c r="D16" s="43">
        <v>2901.72</v>
      </c>
      <c r="E16" s="41">
        <v>10730.29</v>
      </c>
      <c r="F16" s="47">
        <f>(D16-E16)/E16</f>
        <v>-0.72957674023721641</v>
      </c>
      <c r="G16" s="43">
        <v>615</v>
      </c>
      <c r="H16" s="41">
        <v>78</v>
      </c>
      <c r="I16" s="41">
        <f t="shared" si="0"/>
        <v>7.884615384615385</v>
      </c>
      <c r="J16" s="41">
        <v>13</v>
      </c>
      <c r="K16" s="41">
        <v>3</v>
      </c>
      <c r="L16" s="43">
        <v>40266</v>
      </c>
      <c r="M16" s="43">
        <v>8556</v>
      </c>
      <c r="N16" s="39">
        <v>44337</v>
      </c>
      <c r="O16" s="38" t="s">
        <v>41</v>
      </c>
      <c r="P16" s="35"/>
      <c r="Q16" s="56"/>
      <c r="R16" s="56"/>
      <c r="S16" s="56"/>
      <c r="T16" s="56"/>
      <c r="U16" s="56"/>
      <c r="V16" s="57"/>
      <c r="W16" s="58"/>
      <c r="X16" s="57"/>
      <c r="Y16" s="58"/>
      <c r="Z16" s="34"/>
    </row>
    <row r="17" spans="1:26" ht="25.35" customHeight="1">
      <c r="A17" s="37">
        <v>5</v>
      </c>
      <c r="B17" s="37">
        <v>3</v>
      </c>
      <c r="C17" s="29" t="s">
        <v>429</v>
      </c>
      <c r="D17" s="43">
        <v>2628.05</v>
      </c>
      <c r="E17" s="41">
        <v>5575.23</v>
      </c>
      <c r="F17" s="47">
        <f>(D17-E17)/E17</f>
        <v>-0.52862034391406265</v>
      </c>
      <c r="G17" s="43">
        <v>428</v>
      </c>
      <c r="H17" s="41">
        <v>47</v>
      </c>
      <c r="I17" s="41">
        <f t="shared" si="0"/>
        <v>9.1063829787234045</v>
      </c>
      <c r="J17" s="41">
        <v>10</v>
      </c>
      <c r="K17" s="41">
        <v>2</v>
      </c>
      <c r="L17" s="43">
        <v>11931</v>
      </c>
      <c r="M17" s="43">
        <v>2043</v>
      </c>
      <c r="N17" s="39">
        <v>44344</v>
      </c>
      <c r="O17" s="38" t="s">
        <v>41</v>
      </c>
      <c r="P17" s="35"/>
      <c r="Q17" s="56"/>
      <c r="R17" s="56"/>
      <c r="S17" s="56"/>
      <c r="T17" s="56"/>
      <c r="U17" s="56"/>
      <c r="V17" s="57"/>
      <c r="W17" s="58"/>
      <c r="X17" s="57"/>
      <c r="Y17" s="58"/>
      <c r="Z17" s="34"/>
    </row>
    <row r="18" spans="1:26" ht="25.35" customHeight="1">
      <c r="A18" s="37">
        <v>6</v>
      </c>
      <c r="B18" s="37">
        <v>4</v>
      </c>
      <c r="C18" s="29" t="s">
        <v>469</v>
      </c>
      <c r="D18" s="43">
        <v>1502.42</v>
      </c>
      <c r="E18" s="41">
        <v>4894.42</v>
      </c>
      <c r="F18" s="47">
        <f>(D18-E18)/E18</f>
        <v>-0.69303410822937139</v>
      </c>
      <c r="G18" s="43">
        <v>240</v>
      </c>
      <c r="H18" s="41">
        <v>26</v>
      </c>
      <c r="I18" s="41">
        <f t="shared" si="0"/>
        <v>9.2307692307692299</v>
      </c>
      <c r="J18" s="41">
        <v>9</v>
      </c>
      <c r="K18" s="41">
        <v>4</v>
      </c>
      <c r="L18" s="43">
        <v>46755.77</v>
      </c>
      <c r="M18" s="43">
        <v>7325</v>
      </c>
      <c r="N18" s="39">
        <v>44330</v>
      </c>
      <c r="O18" s="38" t="s">
        <v>48</v>
      </c>
      <c r="P18" s="35"/>
      <c r="Q18" s="56"/>
      <c r="R18" s="56"/>
      <c r="S18" s="56"/>
      <c r="T18" s="56"/>
      <c r="U18" s="56"/>
      <c r="V18" s="57"/>
      <c r="W18" s="58"/>
      <c r="X18" s="57"/>
      <c r="Y18" s="58"/>
      <c r="Z18" s="34"/>
    </row>
    <row r="19" spans="1:26" ht="25.35" customHeight="1">
      <c r="A19" s="37">
        <v>7</v>
      </c>
      <c r="B19" s="37" t="s">
        <v>34</v>
      </c>
      <c r="C19" s="29" t="s">
        <v>472</v>
      </c>
      <c r="D19" s="43">
        <v>1251.29</v>
      </c>
      <c r="E19" s="41" t="s">
        <v>36</v>
      </c>
      <c r="F19" s="41" t="s">
        <v>36</v>
      </c>
      <c r="G19" s="43">
        <v>217</v>
      </c>
      <c r="H19" s="41">
        <v>61</v>
      </c>
      <c r="I19" s="41">
        <f t="shared" si="0"/>
        <v>3.557377049180328</v>
      </c>
      <c r="J19" s="41">
        <v>13</v>
      </c>
      <c r="K19" s="41">
        <v>1</v>
      </c>
      <c r="L19" s="43">
        <v>1414.14</v>
      </c>
      <c r="M19" s="43">
        <v>246</v>
      </c>
      <c r="N19" s="39">
        <v>44351</v>
      </c>
      <c r="O19" s="48" t="s">
        <v>48</v>
      </c>
      <c r="P19" s="35"/>
      <c r="Q19" s="56"/>
      <c r="R19" s="56"/>
      <c r="S19" s="56"/>
      <c r="T19" s="56"/>
      <c r="U19" s="56"/>
      <c r="V19" s="57"/>
      <c r="W19" s="58"/>
      <c r="X19" s="57"/>
      <c r="Y19" s="58"/>
      <c r="Z19" s="34"/>
    </row>
    <row r="20" spans="1:26" ht="25.35" customHeight="1">
      <c r="A20" s="37">
        <v>8</v>
      </c>
      <c r="B20" s="37">
        <v>5</v>
      </c>
      <c r="C20" s="29" t="s">
        <v>239</v>
      </c>
      <c r="D20" s="43">
        <v>1118.6099999999999</v>
      </c>
      <c r="E20" s="41">
        <v>4147.8500000000004</v>
      </c>
      <c r="F20" s="47">
        <f>(D20-E20)/E20</f>
        <v>-0.7303157057270635</v>
      </c>
      <c r="G20" s="43">
        <v>223</v>
      </c>
      <c r="H20" s="41">
        <v>49</v>
      </c>
      <c r="I20" s="41">
        <f t="shared" si="0"/>
        <v>4.5510204081632653</v>
      </c>
      <c r="J20" s="41">
        <v>9</v>
      </c>
      <c r="K20" s="41">
        <v>5</v>
      </c>
      <c r="L20" s="43">
        <v>50586.22</v>
      </c>
      <c r="M20" s="43">
        <v>10442</v>
      </c>
      <c r="N20" s="39">
        <v>44323</v>
      </c>
      <c r="O20" s="38" t="s">
        <v>45</v>
      </c>
      <c r="P20" s="35"/>
      <c r="Q20" s="56"/>
      <c r="R20" s="56"/>
      <c r="S20" s="56"/>
      <c r="T20" s="56"/>
      <c r="U20" s="56"/>
      <c r="V20" s="57"/>
      <c r="W20" s="58"/>
      <c r="X20" s="57"/>
      <c r="Y20" s="58"/>
      <c r="Z20" s="34"/>
    </row>
    <row r="21" spans="1:26" ht="25.35" customHeight="1">
      <c r="A21" s="37">
        <v>9</v>
      </c>
      <c r="B21" s="37" t="s">
        <v>34</v>
      </c>
      <c r="C21" s="49" t="s">
        <v>479</v>
      </c>
      <c r="D21" s="43">
        <v>813.09</v>
      </c>
      <c r="E21" s="41" t="s">
        <v>36</v>
      </c>
      <c r="F21" s="41" t="s">
        <v>36</v>
      </c>
      <c r="G21" s="43">
        <v>129</v>
      </c>
      <c r="H21" s="41">
        <v>60</v>
      </c>
      <c r="I21" s="41">
        <f t="shared" si="0"/>
        <v>2.15</v>
      </c>
      <c r="J21" s="41">
        <v>12</v>
      </c>
      <c r="K21" s="41">
        <v>1</v>
      </c>
      <c r="L21" s="43">
        <v>813.09</v>
      </c>
      <c r="M21" s="43">
        <v>129</v>
      </c>
      <c r="N21" s="39">
        <v>44351</v>
      </c>
      <c r="O21" s="38" t="s">
        <v>68</v>
      </c>
      <c r="P21" s="35"/>
      <c r="Q21" s="56"/>
      <c r="R21" s="56"/>
      <c r="S21" s="56"/>
      <c r="T21" s="56"/>
      <c r="U21" s="56"/>
      <c r="V21" s="57"/>
      <c r="W21" s="58"/>
      <c r="X21" s="57"/>
      <c r="Y21" s="34"/>
      <c r="Z21" s="58"/>
    </row>
    <row r="22" spans="1:26" ht="25.35" customHeight="1">
      <c r="A22" s="37">
        <v>10</v>
      </c>
      <c r="B22" s="37">
        <v>6</v>
      </c>
      <c r="C22" s="49" t="s">
        <v>458</v>
      </c>
      <c r="D22" s="43">
        <v>753.1</v>
      </c>
      <c r="E22" s="41">
        <v>3496.08</v>
      </c>
      <c r="F22" s="47">
        <f>(D22-E22)/E22</f>
        <v>-0.78458730921489217</v>
      </c>
      <c r="G22" s="43">
        <v>121</v>
      </c>
      <c r="H22" s="41">
        <v>20</v>
      </c>
      <c r="I22" s="41">
        <f t="shared" si="0"/>
        <v>6.05</v>
      </c>
      <c r="J22" s="41">
        <v>6</v>
      </c>
      <c r="K22" s="41">
        <v>2</v>
      </c>
      <c r="L22" s="43">
        <v>6009.22</v>
      </c>
      <c r="M22" s="43">
        <v>1005</v>
      </c>
      <c r="N22" s="39">
        <v>44344</v>
      </c>
      <c r="O22" s="38" t="s">
        <v>48</v>
      </c>
      <c r="P22" s="35"/>
      <c r="Q22" s="56"/>
      <c r="R22" s="56"/>
      <c r="S22" s="56"/>
      <c r="T22" s="56"/>
      <c r="U22" s="56"/>
      <c r="V22" s="57"/>
      <c r="W22" s="58"/>
      <c r="X22" s="57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49409.07</v>
      </c>
      <c r="E23" s="36">
        <f t="shared" ref="E23:G23" si="1">SUM(E13:E22)</f>
        <v>57306.30999999999</v>
      </c>
      <c r="F23" s="55">
        <f>(D23-E23)/E23</f>
        <v>-0.13780751194763705</v>
      </c>
      <c r="G23" s="36">
        <f t="shared" si="1"/>
        <v>8428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7</v>
      </c>
      <c r="C25" s="29" t="s">
        <v>470</v>
      </c>
      <c r="D25" s="43">
        <v>636</v>
      </c>
      <c r="E25" s="41">
        <v>2804</v>
      </c>
      <c r="F25" s="47">
        <f t="shared" ref="F25:F31" si="2">(D25-E25)/E25</f>
        <v>-0.77318116975748929</v>
      </c>
      <c r="G25" s="43">
        <v>99</v>
      </c>
      <c r="H25" s="41" t="s">
        <v>36</v>
      </c>
      <c r="I25" s="41" t="s">
        <v>36</v>
      </c>
      <c r="J25" s="41">
        <v>3</v>
      </c>
      <c r="K25" s="41">
        <v>3</v>
      </c>
      <c r="L25" s="43">
        <v>12261</v>
      </c>
      <c r="M25" s="43">
        <v>1969</v>
      </c>
      <c r="N25" s="39">
        <v>44337</v>
      </c>
      <c r="O25" s="38" t="s">
        <v>65</v>
      </c>
      <c r="P25" s="35"/>
      <c r="Q25" s="56"/>
      <c r="R25" s="56"/>
      <c r="S25" s="56"/>
      <c r="T25" s="56"/>
      <c r="U25" s="56"/>
      <c r="V25" s="57"/>
      <c r="W25" s="58"/>
      <c r="X25" s="57"/>
      <c r="Y25" s="34"/>
      <c r="Z25" s="58"/>
    </row>
    <row r="26" spans="1:26" ht="25.35" customHeight="1">
      <c r="A26" s="37">
        <v>12</v>
      </c>
      <c r="B26" s="37">
        <v>21</v>
      </c>
      <c r="C26" s="53" t="s">
        <v>406</v>
      </c>
      <c r="D26" s="43">
        <v>611</v>
      </c>
      <c r="E26" s="41">
        <v>368</v>
      </c>
      <c r="F26" s="47">
        <f t="shared" si="2"/>
        <v>0.66032608695652173</v>
      </c>
      <c r="G26" s="43">
        <v>131</v>
      </c>
      <c r="H26" s="41">
        <v>2</v>
      </c>
      <c r="I26" s="41">
        <f>G26/H26</f>
        <v>65.5</v>
      </c>
      <c r="J26" s="41">
        <v>2</v>
      </c>
      <c r="K26" s="41">
        <v>6</v>
      </c>
      <c r="L26" s="43">
        <v>22498.82</v>
      </c>
      <c r="M26" s="43">
        <v>4066</v>
      </c>
      <c r="N26" s="39">
        <v>44316</v>
      </c>
      <c r="O26" s="38" t="s">
        <v>68</v>
      </c>
      <c r="P26" s="35"/>
      <c r="Q26" s="56"/>
      <c r="R26" s="56"/>
      <c r="S26" s="56"/>
      <c r="T26" s="56"/>
      <c r="U26" s="56"/>
      <c r="V26" s="57"/>
      <c r="W26" s="58"/>
      <c r="X26" s="57"/>
      <c r="Y26" s="34"/>
      <c r="Z26" s="58"/>
    </row>
    <row r="27" spans="1:26" ht="25.35" customHeight="1">
      <c r="A27" s="37">
        <v>13</v>
      </c>
      <c r="B27" s="37">
        <v>8</v>
      </c>
      <c r="C27" s="51" t="s">
        <v>395</v>
      </c>
      <c r="D27" s="43">
        <v>515.77</v>
      </c>
      <c r="E27" s="41">
        <v>2403.42</v>
      </c>
      <c r="F27" s="47">
        <f t="shared" si="2"/>
        <v>-0.7854016360020305</v>
      </c>
      <c r="G27" s="43">
        <v>105</v>
      </c>
      <c r="H27" s="31">
        <v>26</v>
      </c>
      <c r="I27" s="41">
        <f>G27/H27</f>
        <v>4.0384615384615383</v>
      </c>
      <c r="J27" s="41">
        <v>7</v>
      </c>
      <c r="K27" s="41">
        <v>6</v>
      </c>
      <c r="L27" s="43">
        <v>42934</v>
      </c>
      <c r="M27" s="43">
        <v>8908</v>
      </c>
      <c r="N27" s="39">
        <v>44316</v>
      </c>
      <c r="O27" s="38" t="s">
        <v>41</v>
      </c>
      <c r="P27" s="35"/>
      <c r="Q27" s="56"/>
      <c r="R27" s="56"/>
      <c r="S27" s="56"/>
      <c r="T27" s="56"/>
      <c r="U27" s="56"/>
      <c r="V27" s="57"/>
      <c r="W27" s="58"/>
      <c r="X27" s="57"/>
      <c r="Y27" s="58"/>
      <c r="Z27" s="34"/>
    </row>
    <row r="28" spans="1:26" ht="25.35" customHeight="1">
      <c r="A28" s="37">
        <v>14</v>
      </c>
      <c r="B28" s="37">
        <v>13</v>
      </c>
      <c r="C28" s="49" t="s">
        <v>487</v>
      </c>
      <c r="D28" s="43">
        <v>501.41</v>
      </c>
      <c r="E28" s="41">
        <v>1309.3699999999999</v>
      </c>
      <c r="F28" s="47">
        <f t="shared" si="2"/>
        <v>-0.61706011287871254</v>
      </c>
      <c r="G28" s="43">
        <v>95</v>
      </c>
      <c r="H28" s="41">
        <v>13</v>
      </c>
      <c r="I28" s="41">
        <f>G28/H28</f>
        <v>7.3076923076923075</v>
      </c>
      <c r="J28" s="41">
        <v>3</v>
      </c>
      <c r="K28" s="41">
        <v>2</v>
      </c>
      <c r="L28" s="43">
        <v>2213.38</v>
      </c>
      <c r="M28" s="43">
        <v>415</v>
      </c>
      <c r="N28" s="39">
        <v>44344</v>
      </c>
      <c r="O28" s="38" t="s">
        <v>91</v>
      </c>
      <c r="P28" s="35"/>
      <c r="Q28" s="56"/>
      <c r="R28" s="56"/>
      <c r="S28" s="56"/>
      <c r="T28" s="56"/>
      <c r="U28" s="56"/>
      <c r="V28" s="57"/>
      <c r="W28" s="58"/>
      <c r="X28" s="57"/>
      <c r="Y28" s="58"/>
      <c r="Z28" s="34"/>
    </row>
    <row r="29" spans="1:26" ht="25.35" customHeight="1">
      <c r="A29" s="37">
        <v>15</v>
      </c>
      <c r="B29" s="37">
        <v>11</v>
      </c>
      <c r="C29" s="49" t="s">
        <v>462</v>
      </c>
      <c r="D29" s="43">
        <v>415.2</v>
      </c>
      <c r="E29" s="41">
        <v>1441.93</v>
      </c>
      <c r="F29" s="47">
        <f t="shared" si="2"/>
        <v>-0.7120525961731845</v>
      </c>
      <c r="G29" s="43">
        <v>82</v>
      </c>
      <c r="H29" s="41">
        <v>24</v>
      </c>
      <c r="I29" s="41">
        <f>G29/H29</f>
        <v>3.4166666666666665</v>
      </c>
      <c r="J29" s="41">
        <v>6</v>
      </c>
      <c r="K29" s="41">
        <v>2</v>
      </c>
      <c r="L29" s="43">
        <v>2509.87</v>
      </c>
      <c r="M29" s="43">
        <v>478</v>
      </c>
      <c r="N29" s="39">
        <v>44344</v>
      </c>
      <c r="O29" s="38" t="s">
        <v>463</v>
      </c>
      <c r="P29" s="35"/>
      <c r="R29" s="40"/>
      <c r="T29" s="35"/>
      <c r="U29" s="34"/>
      <c r="V29" s="34"/>
      <c r="W29" s="35"/>
      <c r="X29" s="34"/>
      <c r="Y29" s="34"/>
      <c r="Z29" s="34"/>
    </row>
    <row r="30" spans="1:26" ht="25.35" customHeight="1">
      <c r="A30" s="37">
        <v>16</v>
      </c>
      <c r="B30" s="61">
        <v>12</v>
      </c>
      <c r="C30" s="49" t="s">
        <v>488</v>
      </c>
      <c r="D30" s="43">
        <v>301</v>
      </c>
      <c r="E30" s="41">
        <v>1332.5</v>
      </c>
      <c r="F30" s="47">
        <f t="shared" si="2"/>
        <v>-0.77410881801125708</v>
      </c>
      <c r="G30" s="43">
        <v>52</v>
      </c>
      <c r="H30" s="41" t="s">
        <v>36</v>
      </c>
      <c r="I30" s="41" t="s">
        <v>36</v>
      </c>
      <c r="J30" s="41" t="s">
        <v>36</v>
      </c>
      <c r="K30" s="41">
        <v>2</v>
      </c>
      <c r="L30" s="43">
        <v>2332</v>
      </c>
      <c r="M30" s="43">
        <v>475</v>
      </c>
      <c r="N30" s="39">
        <v>44344</v>
      </c>
      <c r="O30" s="38" t="s">
        <v>119</v>
      </c>
      <c r="P30" s="35"/>
      <c r="Q30" s="56"/>
      <c r="R30" s="56"/>
      <c r="S30" s="56"/>
      <c r="T30" s="56"/>
      <c r="U30" s="56"/>
      <c r="V30" s="57"/>
      <c r="W30" s="58"/>
      <c r="X30" s="57"/>
      <c r="Y30" s="58"/>
      <c r="Z30" s="34"/>
    </row>
    <row r="31" spans="1:26" ht="25.35" customHeight="1">
      <c r="A31" s="37">
        <v>17</v>
      </c>
      <c r="B31" s="61">
        <v>15</v>
      </c>
      <c r="C31" s="49" t="s">
        <v>471</v>
      </c>
      <c r="D31" s="43">
        <v>298.39999999999998</v>
      </c>
      <c r="E31" s="41">
        <v>921.04</v>
      </c>
      <c r="F31" s="47">
        <f t="shared" si="2"/>
        <v>-0.67601841396682016</v>
      </c>
      <c r="G31" s="43">
        <v>47</v>
      </c>
      <c r="H31" s="41">
        <v>9</v>
      </c>
      <c r="I31" s="41">
        <f>G31/H31</f>
        <v>5.2222222222222223</v>
      </c>
      <c r="J31" s="41">
        <v>2</v>
      </c>
      <c r="K31" s="41">
        <v>5</v>
      </c>
      <c r="L31" s="43">
        <v>24951.07</v>
      </c>
      <c r="M31" s="43">
        <v>4142</v>
      </c>
      <c r="N31" s="39">
        <v>44323</v>
      </c>
      <c r="O31" s="38" t="s">
        <v>45</v>
      </c>
      <c r="P31" s="35"/>
      <c r="Q31" s="56"/>
      <c r="R31" s="56"/>
      <c r="S31" s="56"/>
      <c r="T31" s="56"/>
      <c r="U31" s="56"/>
      <c r="V31" s="57"/>
      <c r="W31" s="58"/>
      <c r="X31" s="57"/>
      <c r="Y31" s="58"/>
      <c r="Z31" s="34"/>
    </row>
    <row r="32" spans="1:26" ht="25.35" customHeight="1">
      <c r="A32" s="37">
        <v>18</v>
      </c>
      <c r="B32" s="41" t="s">
        <v>36</v>
      </c>
      <c r="C32" s="29" t="s">
        <v>489</v>
      </c>
      <c r="D32" s="43">
        <v>254</v>
      </c>
      <c r="E32" s="41" t="s">
        <v>36</v>
      </c>
      <c r="F32" s="41" t="s">
        <v>36</v>
      </c>
      <c r="G32" s="43">
        <v>52</v>
      </c>
      <c r="H32" s="41" t="s">
        <v>36</v>
      </c>
      <c r="I32" s="41" t="s">
        <v>36</v>
      </c>
      <c r="J32" s="41" t="s">
        <v>36</v>
      </c>
      <c r="K32" s="41">
        <v>6</v>
      </c>
      <c r="L32" s="43">
        <v>2184.4</v>
      </c>
      <c r="M32" s="43">
        <v>428</v>
      </c>
      <c r="N32" s="39">
        <v>44316</v>
      </c>
      <c r="O32" s="38" t="s">
        <v>119</v>
      </c>
      <c r="P32" s="35"/>
      <c r="Q32" s="56"/>
      <c r="R32" s="56"/>
      <c r="S32" s="56"/>
      <c r="T32" s="56"/>
      <c r="U32" s="56"/>
      <c r="V32" s="57"/>
      <c r="W32" s="58"/>
      <c r="X32" s="57"/>
      <c r="Y32" s="58"/>
      <c r="Z32" s="34"/>
    </row>
    <row r="33" spans="1:26" ht="25.35" customHeight="1">
      <c r="A33" s="37">
        <v>19</v>
      </c>
      <c r="B33" s="61">
        <v>20</v>
      </c>
      <c r="C33" s="52" t="s">
        <v>110</v>
      </c>
      <c r="D33" s="43">
        <v>246.5</v>
      </c>
      <c r="E33" s="41">
        <v>508.5</v>
      </c>
      <c r="F33" s="47">
        <f>(D33-E33)/E33</f>
        <v>-0.51524090462143557</v>
      </c>
      <c r="G33" s="43">
        <v>48</v>
      </c>
      <c r="H33" s="41">
        <v>6</v>
      </c>
      <c r="I33" s="41">
        <f>G33/H33</f>
        <v>8</v>
      </c>
      <c r="J33" s="41">
        <v>2</v>
      </c>
      <c r="K33" s="41">
        <v>5</v>
      </c>
      <c r="L33" s="43">
        <v>21998</v>
      </c>
      <c r="M33" s="43">
        <v>3852</v>
      </c>
      <c r="N33" s="39">
        <v>44323</v>
      </c>
      <c r="O33" s="38" t="s">
        <v>41</v>
      </c>
      <c r="P33" s="35"/>
      <c r="Q33" s="56"/>
      <c r="R33" s="56"/>
      <c r="S33" s="56"/>
      <c r="T33" s="56"/>
      <c r="U33" s="56"/>
      <c r="V33" s="57"/>
      <c r="W33" s="58"/>
      <c r="X33" s="57"/>
      <c r="Y33" s="58"/>
      <c r="Z33" s="34"/>
    </row>
    <row r="34" spans="1:26" ht="25.35" customHeight="1">
      <c r="A34" s="37">
        <v>20</v>
      </c>
      <c r="B34" s="61">
        <v>9</v>
      </c>
      <c r="C34" s="29" t="s">
        <v>490</v>
      </c>
      <c r="D34" s="43">
        <v>210.4</v>
      </c>
      <c r="E34" s="41">
        <v>2145.63</v>
      </c>
      <c r="F34" s="47">
        <f>(D34-E34)/E34</f>
        <v>-0.90194022268517871</v>
      </c>
      <c r="G34" s="43">
        <v>33</v>
      </c>
      <c r="H34" s="41">
        <v>4</v>
      </c>
      <c r="I34" s="41">
        <f>G34/H34</f>
        <v>8.25</v>
      </c>
      <c r="J34" s="41">
        <v>2</v>
      </c>
      <c r="K34" s="41">
        <v>3</v>
      </c>
      <c r="L34" s="43">
        <v>13967.46</v>
      </c>
      <c r="M34" s="43">
        <v>2169</v>
      </c>
      <c r="N34" s="39">
        <v>44337</v>
      </c>
      <c r="O34" s="38" t="s">
        <v>48</v>
      </c>
      <c r="P34" s="35"/>
      <c r="Q34" s="56"/>
      <c r="R34" s="56"/>
      <c r="S34" s="56"/>
      <c r="T34" s="56"/>
      <c r="U34" s="56"/>
      <c r="V34" s="57"/>
      <c r="W34" s="58"/>
      <c r="X34" s="57"/>
      <c r="Y34" s="58"/>
      <c r="Z34" s="34"/>
    </row>
    <row r="35" spans="1:26" ht="25.35" customHeight="1">
      <c r="A35" s="14"/>
      <c r="B35" s="14"/>
      <c r="C35" s="28" t="s">
        <v>69</v>
      </c>
      <c r="D35" s="36">
        <f>SUM(D23:D34)</f>
        <v>53398.75</v>
      </c>
      <c r="E35" s="36">
        <f t="shared" ref="E35" si="3">SUM(E23:E34)</f>
        <v>70540.699999999983</v>
      </c>
      <c r="F35" s="55">
        <f>(D35-E35)/E35</f>
        <v>-0.24300793726175082</v>
      </c>
      <c r="G35" s="36">
        <f>SUM(G23:G34)</f>
        <v>9172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22</v>
      </c>
      <c r="C37" s="60" t="s">
        <v>445</v>
      </c>
      <c r="D37" s="43">
        <v>188</v>
      </c>
      <c r="E37" s="41">
        <v>229.5</v>
      </c>
      <c r="F37" s="47">
        <f>(D37-E37)/E37</f>
        <v>-0.18082788671023964</v>
      </c>
      <c r="G37" s="43">
        <v>31</v>
      </c>
      <c r="H37" s="41">
        <v>4</v>
      </c>
      <c r="I37" s="41">
        <f>G37/H37</f>
        <v>7.75</v>
      </c>
      <c r="J37" s="41">
        <v>2</v>
      </c>
      <c r="K37" s="41">
        <v>6</v>
      </c>
      <c r="L37" s="43">
        <v>27175.919999999998</v>
      </c>
      <c r="M37" s="43">
        <v>4778</v>
      </c>
      <c r="N37" s="39">
        <v>44316</v>
      </c>
      <c r="O37" s="38" t="s">
        <v>91</v>
      </c>
      <c r="P37" s="35"/>
      <c r="Q37" s="56"/>
      <c r="R37" s="56"/>
      <c r="S37" s="56"/>
      <c r="T37" s="56"/>
      <c r="U37" s="56"/>
      <c r="V37" s="57"/>
      <c r="W37" s="59"/>
      <c r="X37" s="57"/>
      <c r="Y37" s="58"/>
      <c r="Z37" s="34"/>
    </row>
    <row r="38" spans="1:26" ht="25.35" customHeight="1">
      <c r="A38" s="37">
        <v>22</v>
      </c>
      <c r="B38" s="44" t="s">
        <v>36</v>
      </c>
      <c r="C38" s="60" t="s">
        <v>216</v>
      </c>
      <c r="D38" s="43">
        <v>108.82</v>
      </c>
      <c r="E38" s="41" t="s">
        <v>36</v>
      </c>
      <c r="F38" s="41" t="s">
        <v>36</v>
      </c>
      <c r="G38" s="43">
        <v>20</v>
      </c>
      <c r="H38" s="41" t="s">
        <v>36</v>
      </c>
      <c r="I38" s="41" t="s">
        <v>36</v>
      </c>
      <c r="J38" s="41">
        <v>3</v>
      </c>
      <c r="K38" s="41">
        <v>4</v>
      </c>
      <c r="L38" s="43">
        <v>3440.82</v>
      </c>
      <c r="M38" s="43">
        <v>670</v>
      </c>
      <c r="N38" s="39">
        <v>44330</v>
      </c>
      <c r="O38" s="38" t="s">
        <v>81</v>
      </c>
      <c r="P38" s="35"/>
      <c r="Q38" s="56"/>
      <c r="R38" s="56"/>
      <c r="S38" s="56"/>
      <c r="T38" s="56"/>
      <c r="U38" s="56"/>
      <c r="V38" s="57"/>
      <c r="W38" s="59"/>
      <c r="X38" s="57"/>
      <c r="Y38" s="58"/>
      <c r="Z38" s="34"/>
    </row>
    <row r="39" spans="1:26" ht="25.35" customHeight="1">
      <c r="A39" s="37">
        <v>23</v>
      </c>
      <c r="B39" s="61">
        <v>16</v>
      </c>
      <c r="C39" s="49" t="s">
        <v>491</v>
      </c>
      <c r="D39" s="43">
        <v>96.95</v>
      </c>
      <c r="E39" s="41">
        <v>830.55</v>
      </c>
      <c r="F39" s="47">
        <f>(D39-E39)/E39</f>
        <v>-0.88327012220817525</v>
      </c>
      <c r="G39" s="43">
        <v>14</v>
      </c>
      <c r="H39" s="41">
        <v>7</v>
      </c>
      <c r="I39" s="41">
        <f>G39/H39</f>
        <v>2</v>
      </c>
      <c r="J39" s="41">
        <v>3</v>
      </c>
      <c r="K39" s="41">
        <v>3</v>
      </c>
      <c r="L39" s="43">
        <v>7001.26</v>
      </c>
      <c r="M39" s="43">
        <v>1179</v>
      </c>
      <c r="N39" s="39">
        <v>44337</v>
      </c>
      <c r="O39" s="38" t="s">
        <v>48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5.35" customHeight="1">
      <c r="A40" s="37">
        <v>24</v>
      </c>
      <c r="B40" s="61">
        <v>25</v>
      </c>
      <c r="C40" s="49" t="s">
        <v>492</v>
      </c>
      <c r="D40" s="43">
        <v>92</v>
      </c>
      <c r="E40" s="43">
        <v>187</v>
      </c>
      <c r="F40" s="47">
        <f>(D40-E40)/E40</f>
        <v>-0.50802139037433158</v>
      </c>
      <c r="G40" s="43">
        <v>17</v>
      </c>
      <c r="H40" s="41" t="s">
        <v>36</v>
      </c>
      <c r="I40" s="41" t="s">
        <v>36</v>
      </c>
      <c r="J40" s="41" t="s">
        <v>36</v>
      </c>
      <c r="K40" s="41">
        <v>3</v>
      </c>
      <c r="L40" s="43">
        <v>1921</v>
      </c>
      <c r="M40" s="43">
        <v>357</v>
      </c>
      <c r="N40" s="39">
        <v>44337</v>
      </c>
      <c r="O40" s="38" t="s">
        <v>119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37">
        <v>25</v>
      </c>
      <c r="B41" s="61">
        <v>10</v>
      </c>
      <c r="C41" s="60" t="s">
        <v>493</v>
      </c>
      <c r="D41" s="43">
        <v>86.3</v>
      </c>
      <c r="E41" s="41">
        <v>1881.54</v>
      </c>
      <c r="F41" s="47">
        <f>(D41-E41)/E41</f>
        <v>-0.9541333163259883</v>
      </c>
      <c r="G41" s="43">
        <v>13</v>
      </c>
      <c r="H41" s="31">
        <v>2</v>
      </c>
      <c r="I41" s="41">
        <f>G41/H41</f>
        <v>6.5</v>
      </c>
      <c r="J41" s="41">
        <v>2</v>
      </c>
      <c r="K41" s="41">
        <v>5</v>
      </c>
      <c r="L41" s="43">
        <v>50258.18</v>
      </c>
      <c r="M41" s="43">
        <v>7307</v>
      </c>
      <c r="N41" s="39">
        <v>44323</v>
      </c>
      <c r="O41" s="46" t="s">
        <v>39</v>
      </c>
      <c r="P41" s="35"/>
      <c r="R41" s="40"/>
      <c r="T41" s="35"/>
      <c r="U41" s="34"/>
      <c r="V41" s="34"/>
      <c r="W41" s="35"/>
      <c r="X41" s="34"/>
      <c r="Y41" s="34"/>
      <c r="Z41" s="34"/>
    </row>
    <row r="42" spans="1:26" ht="25.35" customHeight="1">
      <c r="A42" s="37">
        <v>26</v>
      </c>
      <c r="B42" s="61">
        <v>19</v>
      </c>
      <c r="C42" s="49" t="s">
        <v>236</v>
      </c>
      <c r="D42" s="43">
        <v>83.25</v>
      </c>
      <c r="E42" s="41">
        <v>561.65</v>
      </c>
      <c r="F42" s="47">
        <f>(D42-E42)/E42</f>
        <v>-0.85177601709249529</v>
      </c>
      <c r="G42" s="43">
        <v>17</v>
      </c>
      <c r="H42" s="41">
        <v>3</v>
      </c>
      <c r="I42" s="41">
        <f>G42/H42</f>
        <v>5.666666666666667</v>
      </c>
      <c r="J42" s="41">
        <v>1</v>
      </c>
      <c r="K42" s="41" t="s">
        <v>36</v>
      </c>
      <c r="L42" s="43">
        <v>115349.07</v>
      </c>
      <c r="M42" s="43">
        <v>23305</v>
      </c>
      <c r="N42" s="39">
        <v>44106</v>
      </c>
      <c r="O42" s="38" t="s">
        <v>68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5.35" customHeight="1">
      <c r="A43" s="37">
        <v>27</v>
      </c>
      <c r="B43" s="61">
        <v>14</v>
      </c>
      <c r="C43" s="53" t="s">
        <v>460</v>
      </c>
      <c r="D43" s="43">
        <v>71</v>
      </c>
      <c r="E43" s="41">
        <v>1140.0999999999999</v>
      </c>
      <c r="F43" s="47">
        <f>(D43-E43)/E43</f>
        <v>-0.93772476098587842</v>
      </c>
      <c r="G43" s="43">
        <v>15</v>
      </c>
      <c r="H43" s="41">
        <v>3</v>
      </c>
      <c r="I43" s="41">
        <f>G43/H43</f>
        <v>5</v>
      </c>
      <c r="J43" s="41">
        <v>2</v>
      </c>
      <c r="K43" s="41">
        <v>5</v>
      </c>
      <c r="L43" s="43">
        <v>14833</v>
      </c>
      <c r="M43" s="43">
        <v>2367</v>
      </c>
      <c r="N43" s="39">
        <v>44323</v>
      </c>
      <c r="O43" s="38" t="s">
        <v>50</v>
      </c>
      <c r="P43" s="35"/>
      <c r="R43" s="40"/>
      <c r="T43" s="35"/>
      <c r="U43" s="34"/>
      <c r="V43" s="34"/>
      <c r="W43" s="35"/>
      <c r="X43" s="34"/>
      <c r="Y43" s="34"/>
      <c r="Z43" s="34"/>
    </row>
    <row r="44" spans="1:26" ht="25.35" customHeight="1">
      <c r="A44" s="37">
        <v>28</v>
      </c>
      <c r="B44" s="41" t="s">
        <v>36</v>
      </c>
      <c r="C44" s="42" t="s">
        <v>421</v>
      </c>
      <c r="D44" s="43">
        <v>68</v>
      </c>
      <c r="E44" s="41" t="s">
        <v>36</v>
      </c>
      <c r="F44" s="41" t="s">
        <v>36</v>
      </c>
      <c r="G44" s="43">
        <v>34</v>
      </c>
      <c r="H44" s="31">
        <v>3</v>
      </c>
      <c r="I44" s="41">
        <f>G44/H44</f>
        <v>11.333333333333334</v>
      </c>
      <c r="J44" s="41">
        <v>2</v>
      </c>
      <c r="K44" s="41" t="s">
        <v>36</v>
      </c>
      <c r="L44" s="43">
        <v>19674</v>
      </c>
      <c r="M44" s="43">
        <v>4597</v>
      </c>
      <c r="N44" s="39">
        <v>44057</v>
      </c>
      <c r="O44" s="48" t="s">
        <v>68</v>
      </c>
      <c r="P44" s="35"/>
      <c r="R44" s="40"/>
      <c r="T44" s="35"/>
      <c r="U44" s="34"/>
      <c r="V44" s="34"/>
      <c r="W44" s="34"/>
      <c r="X44" s="35"/>
      <c r="Y44" s="34"/>
      <c r="Z44" s="34"/>
    </row>
    <row r="45" spans="1:26" ht="25.2" customHeight="1">
      <c r="A45" s="37">
        <v>29</v>
      </c>
      <c r="B45" s="44" t="s">
        <v>36</v>
      </c>
      <c r="C45" s="49" t="s">
        <v>461</v>
      </c>
      <c r="D45" s="43">
        <v>65</v>
      </c>
      <c r="E45" s="41" t="s">
        <v>36</v>
      </c>
      <c r="F45" s="41" t="s">
        <v>36</v>
      </c>
      <c r="G45" s="43">
        <v>31</v>
      </c>
      <c r="H45" s="31">
        <v>6</v>
      </c>
      <c r="I45" s="41">
        <f>G45/H45</f>
        <v>5.166666666666667</v>
      </c>
      <c r="J45" s="41">
        <v>3</v>
      </c>
      <c r="K45" s="41" t="s">
        <v>36</v>
      </c>
      <c r="L45" s="43">
        <v>333936.03000000003</v>
      </c>
      <c r="M45" s="43">
        <v>71238</v>
      </c>
      <c r="N45" s="39">
        <v>43700</v>
      </c>
      <c r="O45" s="38" t="s">
        <v>39</v>
      </c>
      <c r="P45" s="35"/>
      <c r="Q45" s="56"/>
      <c r="R45" s="56"/>
      <c r="S45" s="56"/>
      <c r="T45" s="56"/>
      <c r="U45" s="56"/>
      <c r="V45" s="57"/>
      <c r="W45" s="58"/>
      <c r="X45" s="57"/>
      <c r="Y45" s="58"/>
      <c r="Z45" s="34"/>
    </row>
    <row r="46" spans="1:26" ht="25.35" customHeight="1">
      <c r="A46" s="37">
        <v>30</v>
      </c>
      <c r="B46" s="37">
        <v>27</v>
      </c>
      <c r="C46" s="49" t="s">
        <v>494</v>
      </c>
      <c r="D46" s="43">
        <v>58</v>
      </c>
      <c r="E46" s="43">
        <v>130</v>
      </c>
      <c r="F46" s="47">
        <f>(D46-E46)/E46</f>
        <v>-0.55384615384615388</v>
      </c>
      <c r="G46" s="43">
        <v>12</v>
      </c>
      <c r="H46" s="41" t="s">
        <v>36</v>
      </c>
      <c r="I46" s="41" t="s">
        <v>36</v>
      </c>
      <c r="J46" s="41" t="s">
        <v>36</v>
      </c>
      <c r="K46" s="41">
        <v>5</v>
      </c>
      <c r="L46" s="43">
        <v>2176.5</v>
      </c>
      <c r="M46" s="43">
        <v>405</v>
      </c>
      <c r="N46" s="39">
        <v>44323</v>
      </c>
      <c r="O46" s="38" t="s">
        <v>119</v>
      </c>
      <c r="P46" s="35"/>
      <c r="Q46" s="56"/>
      <c r="R46" s="56"/>
      <c r="S46" s="56"/>
      <c r="T46" s="56"/>
      <c r="U46" s="56"/>
      <c r="V46" s="57"/>
      <c r="W46" s="58"/>
      <c r="X46" s="57"/>
      <c r="Y46" s="58"/>
      <c r="Z46" s="34"/>
    </row>
    <row r="47" spans="1:26" ht="25.35" customHeight="1">
      <c r="A47" s="14"/>
      <c r="B47" s="14"/>
      <c r="C47" s="28" t="s">
        <v>101</v>
      </c>
      <c r="D47" s="36">
        <f>SUM(D35:D46)</f>
        <v>54316.07</v>
      </c>
      <c r="E47" s="36">
        <f t="shared" ref="E47:G47" si="4">SUM(E35:E46)</f>
        <v>75501.039999999979</v>
      </c>
      <c r="F47" s="55">
        <f>(D47-E47)/E47</f>
        <v>-0.28059176403397867</v>
      </c>
      <c r="G47" s="36">
        <f t="shared" si="4"/>
        <v>9376</v>
      </c>
      <c r="H47" s="36"/>
      <c r="I47" s="16"/>
      <c r="J47" s="15"/>
      <c r="K47" s="17"/>
      <c r="L47" s="18"/>
      <c r="M47" s="22"/>
      <c r="N47" s="19"/>
      <c r="O47" s="48"/>
      <c r="P47" s="35"/>
      <c r="R47" s="35"/>
    </row>
    <row r="48" spans="1:26" ht="14.1" customHeight="1">
      <c r="A48" s="12"/>
      <c r="B48" s="20"/>
      <c r="C48" s="13"/>
      <c r="D48" s="21"/>
      <c r="E48" s="21"/>
      <c r="F48" s="23"/>
      <c r="G48" s="21"/>
      <c r="H48" s="21"/>
      <c r="I48" s="21"/>
      <c r="J48" s="21"/>
      <c r="K48" s="21"/>
      <c r="L48" s="21"/>
      <c r="M48" s="21"/>
      <c r="N48" s="24"/>
      <c r="O48" s="11"/>
    </row>
    <row r="49" spans="1:26" ht="25.35" customHeight="1">
      <c r="A49" s="37">
        <v>31</v>
      </c>
      <c r="B49" s="37">
        <v>24</v>
      </c>
      <c r="C49" s="49" t="s">
        <v>495</v>
      </c>
      <c r="D49" s="43">
        <v>55</v>
      </c>
      <c r="E49" s="43">
        <v>197.8</v>
      </c>
      <c r="F49" s="47">
        <f>(D49-E49)/E49</f>
        <v>-0.7219413549039434</v>
      </c>
      <c r="G49" s="43">
        <v>9</v>
      </c>
      <c r="H49" s="41" t="s">
        <v>36</v>
      </c>
      <c r="I49" s="41" t="s">
        <v>36</v>
      </c>
      <c r="J49" s="41" t="s">
        <v>36</v>
      </c>
      <c r="K49" s="41">
        <v>4</v>
      </c>
      <c r="L49" s="43">
        <v>2318.12</v>
      </c>
      <c r="M49" s="43">
        <v>469</v>
      </c>
      <c r="N49" s="39">
        <v>44330</v>
      </c>
      <c r="O49" s="38" t="s">
        <v>119</v>
      </c>
      <c r="P49" s="35"/>
      <c r="R49" s="40"/>
      <c r="T49" s="35"/>
      <c r="U49" s="34"/>
      <c r="V49" s="34"/>
      <c r="W49" s="34"/>
      <c r="X49" s="35"/>
      <c r="Y49" s="34"/>
      <c r="Z49" s="34"/>
    </row>
    <row r="50" spans="1:26" ht="25.35" customHeight="1">
      <c r="A50" s="37">
        <v>32</v>
      </c>
      <c r="B50" s="37">
        <v>18</v>
      </c>
      <c r="C50" s="49" t="s">
        <v>446</v>
      </c>
      <c r="D50" s="43">
        <v>46.9</v>
      </c>
      <c r="E50" s="41">
        <v>659.15</v>
      </c>
      <c r="F50" s="47">
        <f>(D50-E50)/E50</f>
        <v>-0.92884775847682621</v>
      </c>
      <c r="G50" s="43">
        <v>8</v>
      </c>
      <c r="H50" s="41">
        <v>2</v>
      </c>
      <c r="I50" s="41">
        <f>G50/H50</f>
        <v>4</v>
      </c>
      <c r="J50" s="41">
        <v>1</v>
      </c>
      <c r="K50" s="41">
        <v>3</v>
      </c>
      <c r="L50" s="43">
        <v>4957.4799999999996</v>
      </c>
      <c r="M50" s="43">
        <v>790</v>
      </c>
      <c r="N50" s="39">
        <v>44337</v>
      </c>
      <c r="O50" s="38" t="s">
        <v>68</v>
      </c>
      <c r="P50" s="35"/>
      <c r="Q50" s="56"/>
      <c r="R50" s="56"/>
      <c r="S50" s="56"/>
      <c r="T50" s="56"/>
      <c r="U50" s="56"/>
      <c r="V50" s="57"/>
      <c r="W50" s="58"/>
      <c r="X50" s="57"/>
      <c r="Y50" s="59"/>
      <c r="Z50" s="34"/>
    </row>
    <row r="51" spans="1:26" ht="25.35" customHeight="1">
      <c r="A51" s="37">
        <v>33</v>
      </c>
      <c r="B51" s="44" t="s">
        <v>36</v>
      </c>
      <c r="C51" s="49" t="s">
        <v>473</v>
      </c>
      <c r="D51" s="43">
        <v>44</v>
      </c>
      <c r="E51" s="41" t="s">
        <v>36</v>
      </c>
      <c r="F51" s="41" t="s">
        <v>36</v>
      </c>
      <c r="G51" s="43">
        <v>22</v>
      </c>
      <c r="H51" s="31">
        <v>3</v>
      </c>
      <c r="I51" s="41">
        <f>G51/H51</f>
        <v>7.333333333333333</v>
      </c>
      <c r="J51" s="41">
        <v>1</v>
      </c>
      <c r="K51" s="41" t="s">
        <v>36</v>
      </c>
      <c r="L51" s="43">
        <v>150333.5</v>
      </c>
      <c r="M51" s="43">
        <v>30353</v>
      </c>
      <c r="N51" s="39">
        <v>43721</v>
      </c>
      <c r="O51" s="38" t="s">
        <v>48</v>
      </c>
      <c r="P51" s="35"/>
      <c r="R51" s="40"/>
      <c r="T51" s="35"/>
      <c r="U51" s="34"/>
      <c r="V51" s="34"/>
      <c r="W51" s="34"/>
      <c r="X51" s="35"/>
      <c r="Y51" s="34"/>
      <c r="Z51" s="34"/>
    </row>
    <row r="52" spans="1:26" ht="24.75" customHeight="1">
      <c r="A52" s="37">
        <v>34</v>
      </c>
      <c r="B52" s="61">
        <v>26</v>
      </c>
      <c r="C52" s="42" t="s">
        <v>241</v>
      </c>
      <c r="D52" s="43">
        <v>37.700000000000003</v>
      </c>
      <c r="E52" s="41">
        <v>169</v>
      </c>
      <c r="F52" s="47">
        <f>(D52-E52)/E52</f>
        <v>-0.77692307692307694</v>
      </c>
      <c r="G52" s="43">
        <v>7</v>
      </c>
      <c r="H52" s="41">
        <v>3</v>
      </c>
      <c r="I52" s="41">
        <f>G52/H52</f>
        <v>2.3333333333333335</v>
      </c>
      <c r="J52" s="41">
        <v>1</v>
      </c>
      <c r="K52" s="41" t="s">
        <v>36</v>
      </c>
      <c r="L52" s="43">
        <v>66263.72</v>
      </c>
      <c r="M52" s="43">
        <v>14239</v>
      </c>
      <c r="N52" s="39">
        <v>44113</v>
      </c>
      <c r="O52" s="38" t="s">
        <v>48</v>
      </c>
      <c r="P52" s="35"/>
      <c r="R52" s="40"/>
      <c r="T52" s="35"/>
      <c r="U52" s="34"/>
      <c r="V52" s="34"/>
      <c r="W52" s="34"/>
      <c r="X52" s="34"/>
      <c r="Y52" s="35"/>
      <c r="Z52" s="34"/>
    </row>
    <row r="53" spans="1:26" ht="25.35" customHeight="1">
      <c r="A53" s="37">
        <v>35</v>
      </c>
      <c r="B53" s="44" t="s">
        <v>36</v>
      </c>
      <c r="C53" s="42" t="s">
        <v>420</v>
      </c>
      <c r="D53" s="43">
        <v>36</v>
      </c>
      <c r="E53" s="41" t="s">
        <v>36</v>
      </c>
      <c r="F53" s="41" t="s">
        <v>36</v>
      </c>
      <c r="G53" s="43">
        <v>18</v>
      </c>
      <c r="H53" s="31">
        <v>3</v>
      </c>
      <c r="I53" s="41">
        <f>G53/H53</f>
        <v>6</v>
      </c>
      <c r="J53" s="41">
        <v>2</v>
      </c>
      <c r="K53" s="41" t="s">
        <v>36</v>
      </c>
      <c r="L53" s="43">
        <v>23940</v>
      </c>
      <c r="M53" s="43">
        <v>5632</v>
      </c>
      <c r="N53" s="39">
        <v>44015</v>
      </c>
      <c r="O53" s="38" t="s">
        <v>68</v>
      </c>
      <c r="P53" s="35"/>
      <c r="R53" s="40"/>
      <c r="T53" s="35"/>
      <c r="U53" s="34"/>
      <c r="V53" s="34"/>
      <c r="W53" s="34"/>
      <c r="X53" s="34"/>
      <c r="Y53" s="34"/>
      <c r="Z53" s="35"/>
    </row>
    <row r="54" spans="1:26" ht="24.6" customHeight="1">
      <c r="A54" s="37">
        <v>36</v>
      </c>
      <c r="B54" s="37">
        <v>17</v>
      </c>
      <c r="C54" s="29" t="s">
        <v>496</v>
      </c>
      <c r="D54" s="43">
        <v>29</v>
      </c>
      <c r="E54" s="41">
        <v>757</v>
      </c>
      <c r="F54" s="47">
        <f>(D54-E54)/E54</f>
        <v>-0.96169088507265521</v>
      </c>
      <c r="G54" s="43">
        <v>6</v>
      </c>
      <c r="H54" s="41" t="s">
        <v>36</v>
      </c>
      <c r="I54" s="41" t="s">
        <v>36</v>
      </c>
      <c r="J54" s="41">
        <v>1</v>
      </c>
      <c r="K54" s="41">
        <v>3</v>
      </c>
      <c r="L54" s="43">
        <v>5333</v>
      </c>
      <c r="M54" s="43">
        <v>916</v>
      </c>
      <c r="N54" s="39">
        <v>44337</v>
      </c>
      <c r="O54" s="38" t="s">
        <v>65</v>
      </c>
      <c r="P54" s="35"/>
      <c r="R54" s="40"/>
      <c r="T54" s="35"/>
      <c r="U54" s="34"/>
      <c r="V54" s="34"/>
      <c r="W54" s="35"/>
      <c r="X54" s="34"/>
      <c r="Y54" s="34"/>
      <c r="Z54" s="34"/>
    </row>
    <row r="55" spans="1:26" ht="25.35" customHeight="1">
      <c r="A55" s="37">
        <v>37</v>
      </c>
      <c r="B55" s="44" t="s">
        <v>36</v>
      </c>
      <c r="C55" s="29" t="s">
        <v>397</v>
      </c>
      <c r="D55" s="43">
        <v>24</v>
      </c>
      <c r="E55" s="41" t="s">
        <v>36</v>
      </c>
      <c r="F55" s="41" t="s">
        <v>36</v>
      </c>
      <c r="G55" s="43">
        <v>4</v>
      </c>
      <c r="H55" s="31">
        <v>1</v>
      </c>
      <c r="I55" s="41">
        <f>G55/H55</f>
        <v>4</v>
      </c>
      <c r="J55" s="41">
        <v>1</v>
      </c>
      <c r="K55" s="41" t="s">
        <v>36</v>
      </c>
      <c r="L55" s="43">
        <v>49162</v>
      </c>
      <c r="M55" s="43">
        <v>9163</v>
      </c>
      <c r="N55" s="39">
        <v>43805</v>
      </c>
      <c r="O55" s="38" t="s">
        <v>68</v>
      </c>
      <c r="P55" s="35"/>
      <c r="R55" s="40"/>
      <c r="T55" s="35"/>
      <c r="U55" s="34"/>
      <c r="V55" s="34"/>
      <c r="W55" s="34"/>
      <c r="X55" s="35"/>
      <c r="Y55" s="34"/>
      <c r="Z55" s="34"/>
    </row>
    <row r="56" spans="1:26" ht="24.6" customHeight="1">
      <c r="A56" s="37">
        <v>38</v>
      </c>
      <c r="B56" s="66" t="s">
        <v>34</v>
      </c>
      <c r="C56" s="29" t="s">
        <v>481</v>
      </c>
      <c r="D56" s="43">
        <v>14</v>
      </c>
      <c r="E56" s="41" t="s">
        <v>36</v>
      </c>
      <c r="F56" s="41" t="s">
        <v>36</v>
      </c>
      <c r="G56" s="43">
        <v>2</v>
      </c>
      <c r="H56" s="31">
        <v>2</v>
      </c>
      <c r="I56" s="41">
        <f>G56/H56</f>
        <v>1</v>
      </c>
      <c r="J56" s="41">
        <v>1</v>
      </c>
      <c r="K56" s="41">
        <v>1</v>
      </c>
      <c r="L56" s="43">
        <v>14</v>
      </c>
      <c r="M56" s="43">
        <v>2</v>
      </c>
      <c r="N56" s="39">
        <v>44351</v>
      </c>
      <c r="O56" s="38" t="s">
        <v>482</v>
      </c>
      <c r="P56" s="35"/>
      <c r="R56" s="40"/>
      <c r="T56" s="35"/>
      <c r="U56" s="34"/>
      <c r="V56" s="34"/>
      <c r="W56" s="34"/>
      <c r="X56" s="34"/>
      <c r="Y56" s="34"/>
      <c r="Z56" s="35"/>
    </row>
    <row r="57" spans="1:26" ht="25.35" customHeight="1">
      <c r="A57" s="14"/>
      <c r="B57" s="14"/>
      <c r="C57" s="28" t="s">
        <v>160</v>
      </c>
      <c r="D57" s="36">
        <f>SUM(D47:D56)</f>
        <v>54602.67</v>
      </c>
      <c r="E57" s="36">
        <f t="shared" ref="E57:G57" si="5">SUM(E47:E56)</f>
        <v>77283.989999999976</v>
      </c>
      <c r="F57" s="67">
        <f t="shared" ref="F57" si="6">(D57-E57)/E57</f>
        <v>-0.29348018910514306</v>
      </c>
      <c r="G57" s="36">
        <f t="shared" si="5"/>
        <v>9452</v>
      </c>
      <c r="H57" s="36"/>
      <c r="I57" s="16"/>
      <c r="J57" s="15"/>
      <c r="K57" s="17"/>
      <c r="L57" s="18"/>
      <c r="M57" s="22"/>
      <c r="N57" s="19"/>
      <c r="O57" s="48"/>
    </row>
    <row r="58" spans="1:26" ht="23.1" customHeight="1"/>
    <row r="59" spans="1:26" ht="17.25" customHeight="1"/>
    <row r="73" spans="16:18">
      <c r="R73" s="35"/>
    </row>
    <row r="76" spans="16:18">
      <c r="P76" s="35"/>
    </row>
    <row r="80" spans="16:18" ht="12" customHeight="1"/>
  </sheetData>
  <sortState xmlns:xlrd2="http://schemas.microsoft.com/office/spreadsheetml/2017/richdata2" ref="B13:O55">
    <sortCondition descending="1" ref="D13:D55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FAAD-9AD0-438F-9EFA-A45946F9C821}">
  <dimension ref="A1:AC73"/>
  <sheetViews>
    <sheetView topLeftCell="A23" zoomScale="60" zoomScaleNormal="60" workbookViewId="0">
      <selection activeCell="A34" sqref="A34:XFD34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2.5546875" style="33" bestFit="1" customWidth="1"/>
    <col min="26" max="26" width="11" style="33" customWidth="1"/>
    <col min="27" max="27" width="10.88671875" style="33" bestFit="1" customWidth="1"/>
    <col min="28" max="28" width="13.6640625" style="33" bestFit="1" customWidth="1"/>
    <col min="29" max="29" width="14.88671875" style="33" customWidth="1"/>
    <col min="30" max="16384" width="8.88671875" style="33"/>
  </cols>
  <sheetData>
    <row r="1" spans="1:29" ht="19.5" customHeight="1">
      <c r="E1" s="2" t="s">
        <v>609</v>
      </c>
      <c r="F1" s="2"/>
      <c r="G1" s="2"/>
      <c r="H1" s="2"/>
      <c r="I1" s="2"/>
    </row>
    <row r="2" spans="1:29" ht="19.5" customHeight="1">
      <c r="E2" s="2" t="s">
        <v>610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607</v>
      </c>
      <c r="E6" s="4" t="s">
        <v>602</v>
      </c>
      <c r="F6" s="129"/>
      <c r="G6" s="4" t="s">
        <v>607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09"/>
      <c r="E9" s="109"/>
      <c r="F9" s="128" t="s">
        <v>18</v>
      </c>
      <c r="G9" s="109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Z9" s="34"/>
      <c r="AB9" s="34"/>
      <c r="AC9" s="35"/>
    </row>
    <row r="10" spans="1:29">
      <c r="A10" s="132"/>
      <c r="B10" s="132"/>
      <c r="C10" s="129"/>
      <c r="D10" s="110" t="s">
        <v>608</v>
      </c>
      <c r="E10" s="110" t="s">
        <v>603</v>
      </c>
      <c r="F10" s="129"/>
      <c r="G10" s="110" t="s">
        <v>608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Z10" s="34"/>
      <c r="AB10" s="34"/>
      <c r="AC10" s="35"/>
    </row>
    <row r="11" spans="1:29">
      <c r="A11" s="132"/>
      <c r="B11" s="132"/>
      <c r="C11" s="129"/>
      <c r="D11" s="110" t="s">
        <v>31</v>
      </c>
      <c r="E11" s="4" t="s">
        <v>31</v>
      </c>
      <c r="F11" s="129"/>
      <c r="G11" s="110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26"/>
      <c r="Z11" s="34"/>
      <c r="AA11" s="7"/>
      <c r="AB11" s="34"/>
      <c r="AC11" s="35"/>
    </row>
    <row r="12" spans="1:29" ht="15.6" customHeight="1" thickBot="1">
      <c r="A12" s="132"/>
      <c r="B12" s="133"/>
      <c r="C12" s="130"/>
      <c r="D12" s="111"/>
      <c r="E12" s="5" t="s">
        <v>16</v>
      </c>
      <c r="F12" s="130"/>
      <c r="G12" s="111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26"/>
      <c r="Z12" s="34"/>
      <c r="AA12" s="7"/>
      <c r="AB12" s="57"/>
      <c r="AC12" s="58"/>
    </row>
    <row r="13" spans="1:29" ht="25.35" customHeight="1">
      <c r="A13" s="37">
        <v>1</v>
      </c>
      <c r="B13" s="37" t="s">
        <v>34</v>
      </c>
      <c r="C13" s="29" t="s">
        <v>606</v>
      </c>
      <c r="D13" s="43">
        <v>48707.53</v>
      </c>
      <c r="E13" s="41" t="s">
        <v>36</v>
      </c>
      <c r="F13" s="41" t="s">
        <v>36</v>
      </c>
      <c r="G13" s="43">
        <v>6617</v>
      </c>
      <c r="H13" s="41">
        <v>184</v>
      </c>
      <c r="I13" s="41">
        <f t="shared" ref="I13:I18" si="0">G13/H13</f>
        <v>35.961956521739133</v>
      </c>
      <c r="J13" s="41">
        <v>26</v>
      </c>
      <c r="K13" s="41">
        <v>1</v>
      </c>
      <c r="L13" s="43">
        <v>52234</v>
      </c>
      <c r="M13" s="43">
        <v>7145</v>
      </c>
      <c r="N13" s="39">
        <v>44722</v>
      </c>
      <c r="O13" s="38" t="s">
        <v>43</v>
      </c>
      <c r="P13" s="35"/>
      <c r="Q13" s="56"/>
      <c r="R13" s="56"/>
      <c r="S13" s="56"/>
      <c r="T13" s="56"/>
      <c r="V13" s="35"/>
      <c r="W13" s="34"/>
      <c r="X13" s="7"/>
      <c r="Y13" s="7"/>
      <c r="Z13" s="7"/>
      <c r="AA13" s="34"/>
      <c r="AB13" s="34"/>
      <c r="AC13" s="35"/>
    </row>
    <row r="14" spans="1:29" ht="25.35" customHeight="1">
      <c r="A14" s="37">
        <v>2</v>
      </c>
      <c r="B14" s="37">
        <v>1</v>
      </c>
      <c r="C14" s="29" t="s">
        <v>597</v>
      </c>
      <c r="D14" s="43">
        <v>18257.78</v>
      </c>
      <c r="E14" s="41">
        <v>33458.36</v>
      </c>
      <c r="F14" s="47">
        <f t="shared" ref="F14:F23" si="1">(D14-E14)/E14</f>
        <v>-0.45431336144389628</v>
      </c>
      <c r="G14" s="43">
        <v>2651</v>
      </c>
      <c r="H14" s="41">
        <v>108</v>
      </c>
      <c r="I14" s="41">
        <f t="shared" si="0"/>
        <v>24.546296296296298</v>
      </c>
      <c r="J14" s="41">
        <v>15</v>
      </c>
      <c r="K14" s="41">
        <v>3</v>
      </c>
      <c r="L14" s="43">
        <v>173303</v>
      </c>
      <c r="M14" s="43">
        <v>24013</v>
      </c>
      <c r="N14" s="39">
        <v>44708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7"/>
      <c r="Y14" s="58"/>
      <c r="Z14" s="34"/>
      <c r="AA14" s="34"/>
      <c r="AB14" s="34"/>
      <c r="AC14" s="58"/>
    </row>
    <row r="15" spans="1:29" ht="25.35" customHeight="1">
      <c r="A15" s="37">
        <v>3</v>
      </c>
      <c r="B15" s="37">
        <v>2</v>
      </c>
      <c r="C15" s="29" t="s">
        <v>599</v>
      </c>
      <c r="D15" s="43">
        <v>11853.07</v>
      </c>
      <c r="E15" s="41">
        <v>12489.81</v>
      </c>
      <c r="F15" s="47">
        <f t="shared" si="1"/>
        <v>-5.0980759515156737E-2</v>
      </c>
      <c r="G15" s="43">
        <v>2550</v>
      </c>
      <c r="H15" s="41">
        <v>117</v>
      </c>
      <c r="I15" s="41">
        <f t="shared" si="0"/>
        <v>21.794871794871796</v>
      </c>
      <c r="J15" s="41">
        <v>15</v>
      </c>
      <c r="K15" s="41">
        <v>2</v>
      </c>
      <c r="L15" s="43">
        <v>37703</v>
      </c>
      <c r="M15" s="43">
        <v>8559</v>
      </c>
      <c r="N15" s="39">
        <v>44715</v>
      </c>
      <c r="O15" s="38" t="s">
        <v>48</v>
      </c>
      <c r="P15" s="35"/>
      <c r="Q15" s="56"/>
      <c r="R15" s="56"/>
      <c r="S15" s="87"/>
      <c r="T15" s="56"/>
      <c r="U15" s="34"/>
      <c r="V15" s="57"/>
      <c r="W15" s="57"/>
      <c r="X15" s="7"/>
      <c r="Y15" s="58"/>
      <c r="Z15" s="34"/>
      <c r="AA15" s="34"/>
      <c r="AB15" s="34"/>
      <c r="AC15" s="58"/>
    </row>
    <row r="16" spans="1:29" ht="25.35" customHeight="1">
      <c r="A16" s="37">
        <v>4</v>
      </c>
      <c r="B16" s="37">
        <v>3</v>
      </c>
      <c r="C16" s="29" t="s">
        <v>571</v>
      </c>
      <c r="D16" s="43">
        <v>7526.66</v>
      </c>
      <c r="E16" s="41">
        <v>10670.92</v>
      </c>
      <c r="F16" s="47">
        <f t="shared" si="1"/>
        <v>-0.29465688056887318</v>
      </c>
      <c r="G16" s="43">
        <v>1131</v>
      </c>
      <c r="H16" s="41">
        <v>75</v>
      </c>
      <c r="I16" s="41">
        <f t="shared" si="0"/>
        <v>15.08</v>
      </c>
      <c r="J16" s="41">
        <v>13</v>
      </c>
      <c r="K16" s="41">
        <v>6</v>
      </c>
      <c r="L16" s="43">
        <v>399463</v>
      </c>
      <c r="M16" s="43">
        <v>55700</v>
      </c>
      <c r="N16" s="39">
        <v>44687</v>
      </c>
      <c r="O16" s="38" t="s">
        <v>41</v>
      </c>
      <c r="P16" s="35"/>
      <c r="Q16" s="56"/>
      <c r="R16" s="56"/>
      <c r="S16" s="87"/>
      <c r="T16" s="56"/>
      <c r="U16" s="34"/>
      <c r="V16" s="57"/>
      <c r="W16" s="57"/>
      <c r="X16" s="7"/>
      <c r="Y16" s="58"/>
      <c r="Z16" s="34"/>
      <c r="AA16" s="34"/>
      <c r="AB16" s="34"/>
      <c r="AC16" s="58"/>
    </row>
    <row r="17" spans="1:29" ht="25.35" customHeight="1">
      <c r="A17" s="37">
        <v>5</v>
      </c>
      <c r="B17" s="37">
        <v>4</v>
      </c>
      <c r="C17" s="29" t="s">
        <v>35</v>
      </c>
      <c r="D17" s="43">
        <v>5597.36</v>
      </c>
      <c r="E17" s="41">
        <v>6543.27</v>
      </c>
      <c r="F17" s="47">
        <f t="shared" si="1"/>
        <v>-0.14456227543720504</v>
      </c>
      <c r="G17" s="43">
        <v>1116</v>
      </c>
      <c r="H17" s="41">
        <v>62</v>
      </c>
      <c r="I17" s="41">
        <f t="shared" si="0"/>
        <v>18</v>
      </c>
      <c r="J17" s="41">
        <v>9</v>
      </c>
      <c r="K17" s="41">
        <v>11</v>
      </c>
      <c r="L17" s="43">
        <v>396579</v>
      </c>
      <c r="M17" s="43">
        <v>76991</v>
      </c>
      <c r="N17" s="39">
        <v>44652</v>
      </c>
      <c r="O17" s="38" t="s">
        <v>37</v>
      </c>
      <c r="P17" s="35"/>
      <c r="Q17" s="56"/>
      <c r="R17" s="56"/>
      <c r="S17" s="87"/>
      <c r="T17" s="56"/>
      <c r="U17" s="34"/>
      <c r="V17" s="57"/>
      <c r="W17" s="57"/>
      <c r="X17" s="7"/>
      <c r="Y17" s="58"/>
      <c r="Z17" s="34"/>
      <c r="AA17" s="34"/>
      <c r="AB17" s="34"/>
      <c r="AC17" s="58"/>
    </row>
    <row r="18" spans="1:29" ht="25.35" customHeight="1">
      <c r="A18" s="37">
        <v>6</v>
      </c>
      <c r="B18" s="37">
        <v>5</v>
      </c>
      <c r="C18" s="29" t="s">
        <v>42</v>
      </c>
      <c r="D18" s="43">
        <v>3799.17</v>
      </c>
      <c r="E18" s="41">
        <v>4126.3599999999997</v>
      </c>
      <c r="F18" s="47">
        <f t="shared" si="1"/>
        <v>-7.9292645333901943E-2</v>
      </c>
      <c r="G18" s="43">
        <v>773</v>
      </c>
      <c r="H18" s="41">
        <v>26</v>
      </c>
      <c r="I18" s="41">
        <f t="shared" si="0"/>
        <v>29.73076923076923</v>
      </c>
      <c r="J18" s="41">
        <v>6</v>
      </c>
      <c r="K18" s="41">
        <v>13</v>
      </c>
      <c r="L18" s="43">
        <v>192933</v>
      </c>
      <c r="M18" s="43">
        <v>38695</v>
      </c>
      <c r="N18" s="39">
        <v>44638</v>
      </c>
      <c r="O18" s="38" t="s">
        <v>43</v>
      </c>
      <c r="P18" s="35"/>
      <c r="Q18" s="56"/>
      <c r="R18" s="56"/>
      <c r="S18" s="87"/>
      <c r="T18" s="56"/>
      <c r="U18" s="34"/>
      <c r="V18" s="57"/>
      <c r="W18" s="57"/>
      <c r="X18" s="7"/>
      <c r="Y18" s="58"/>
      <c r="Z18" s="34"/>
      <c r="AA18" s="34"/>
      <c r="AB18" s="34"/>
      <c r="AC18" s="58"/>
    </row>
    <row r="19" spans="1:29" ht="25.35" customHeight="1">
      <c r="A19" s="37">
        <v>7</v>
      </c>
      <c r="B19" s="37">
        <v>8</v>
      </c>
      <c r="C19" s="29" t="s">
        <v>586</v>
      </c>
      <c r="D19" s="43">
        <v>2534</v>
      </c>
      <c r="E19" s="41">
        <v>3169</v>
      </c>
      <c r="F19" s="47">
        <f t="shared" si="1"/>
        <v>-0.20037866834963711</v>
      </c>
      <c r="G19" s="43">
        <v>364</v>
      </c>
      <c r="H19" s="41" t="s">
        <v>36</v>
      </c>
      <c r="I19" s="41" t="s">
        <v>36</v>
      </c>
      <c r="J19" s="41">
        <v>6</v>
      </c>
      <c r="K19" s="41">
        <v>4</v>
      </c>
      <c r="L19" s="43">
        <v>42075</v>
      </c>
      <c r="M19" s="43">
        <v>7026</v>
      </c>
      <c r="N19" s="39">
        <v>44701</v>
      </c>
      <c r="O19" s="38" t="s">
        <v>65</v>
      </c>
      <c r="P19" s="35"/>
      <c r="Q19" s="56"/>
      <c r="R19" s="56"/>
      <c r="S19" s="87"/>
      <c r="T19" s="56"/>
      <c r="U19" s="34"/>
      <c r="V19" s="57"/>
      <c r="W19" s="57"/>
      <c r="X19" s="7"/>
      <c r="Y19" s="58"/>
      <c r="Z19" s="34"/>
      <c r="AA19" s="34"/>
      <c r="AB19" s="34"/>
      <c r="AC19" s="58"/>
    </row>
    <row r="20" spans="1:29" ht="25.35" customHeight="1">
      <c r="A20" s="37">
        <v>8</v>
      </c>
      <c r="B20" s="37">
        <v>9</v>
      </c>
      <c r="C20" s="29" t="s">
        <v>40</v>
      </c>
      <c r="D20" s="43">
        <v>2400.65</v>
      </c>
      <c r="E20" s="41">
        <v>2826.28</v>
      </c>
      <c r="F20" s="47">
        <f t="shared" si="1"/>
        <v>-0.1505972515108199</v>
      </c>
      <c r="G20" s="43">
        <v>487</v>
      </c>
      <c r="H20" s="41">
        <v>25</v>
      </c>
      <c r="I20" s="41">
        <f>G20/H20</f>
        <v>19.48</v>
      </c>
      <c r="J20" s="41">
        <v>5</v>
      </c>
      <c r="K20" s="41">
        <v>14</v>
      </c>
      <c r="L20" s="43">
        <v>279566</v>
      </c>
      <c r="M20" s="43">
        <v>56105</v>
      </c>
      <c r="N20" s="39">
        <v>44631</v>
      </c>
      <c r="O20" s="38" t="s">
        <v>41</v>
      </c>
      <c r="P20" s="35"/>
      <c r="Q20" s="56"/>
      <c r="R20" s="56"/>
      <c r="S20" s="87"/>
      <c r="T20" s="56"/>
      <c r="U20" s="34"/>
      <c r="V20" s="57"/>
      <c r="W20" s="57"/>
      <c r="X20" s="7"/>
      <c r="Y20" s="58"/>
      <c r="Z20" s="34"/>
      <c r="AA20" s="34"/>
      <c r="AB20" s="34"/>
      <c r="AC20" s="58"/>
    </row>
    <row r="21" spans="1:29" ht="25.35" customHeight="1">
      <c r="A21" s="37">
        <v>9</v>
      </c>
      <c r="B21" s="37">
        <v>6</v>
      </c>
      <c r="C21" s="29" t="s">
        <v>552</v>
      </c>
      <c r="D21" s="43">
        <v>2038</v>
      </c>
      <c r="E21" s="41">
        <v>3352</v>
      </c>
      <c r="F21" s="47">
        <f t="shared" si="1"/>
        <v>-0.39200477326968974</v>
      </c>
      <c r="G21" s="43">
        <v>269</v>
      </c>
      <c r="H21" s="41" t="s">
        <v>36</v>
      </c>
      <c r="I21" s="41" t="s">
        <v>36</v>
      </c>
      <c r="J21" s="41">
        <v>6</v>
      </c>
      <c r="K21" s="41">
        <v>8</v>
      </c>
      <c r="L21" s="43">
        <v>114959</v>
      </c>
      <c r="M21" s="43">
        <v>16992</v>
      </c>
      <c r="N21" s="39">
        <v>44673</v>
      </c>
      <c r="O21" s="38" t="s">
        <v>65</v>
      </c>
      <c r="P21" s="35"/>
      <c r="Q21" s="56"/>
      <c r="R21" s="56"/>
      <c r="S21" s="87"/>
      <c r="T21" s="56"/>
      <c r="U21" s="34"/>
      <c r="V21" s="57"/>
      <c r="W21" s="57"/>
      <c r="X21" s="7"/>
      <c r="Y21" s="58"/>
      <c r="Z21" s="34"/>
      <c r="AA21" s="34"/>
      <c r="AB21" s="34"/>
      <c r="AC21" s="58"/>
    </row>
    <row r="22" spans="1:29" ht="25.35" customHeight="1">
      <c r="A22" s="37">
        <v>10</v>
      </c>
      <c r="B22" s="37">
        <v>10</v>
      </c>
      <c r="C22" s="29" t="s">
        <v>537</v>
      </c>
      <c r="D22" s="43">
        <v>1491.63</v>
      </c>
      <c r="E22" s="41">
        <v>2653.65</v>
      </c>
      <c r="F22" s="47">
        <f t="shared" si="1"/>
        <v>-0.43789497484596684</v>
      </c>
      <c r="G22" s="43">
        <v>373</v>
      </c>
      <c r="H22" s="41">
        <v>17</v>
      </c>
      <c r="I22" s="41">
        <f>G22/H22</f>
        <v>21.941176470588236</v>
      </c>
      <c r="J22" s="41">
        <v>6</v>
      </c>
      <c r="K22" s="41">
        <v>10</v>
      </c>
      <c r="L22" s="43">
        <v>173322.49</v>
      </c>
      <c r="M22" s="43">
        <v>42098</v>
      </c>
      <c r="N22" s="39">
        <v>44659</v>
      </c>
      <c r="O22" s="38" t="s">
        <v>48</v>
      </c>
      <c r="P22" s="35"/>
      <c r="Q22" s="56"/>
      <c r="R22" s="56"/>
      <c r="S22" s="87"/>
      <c r="T22" s="56"/>
      <c r="U22" s="34"/>
      <c r="V22" s="57"/>
      <c r="W22" s="57"/>
      <c r="X22" s="7"/>
      <c r="Y22" s="58"/>
      <c r="Z22" s="34"/>
      <c r="AA22" s="34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104205.85</v>
      </c>
      <c r="E23" s="36">
        <v>82488.17</v>
      </c>
      <c r="F23" s="67">
        <f t="shared" si="1"/>
        <v>0.26328235915525838</v>
      </c>
      <c r="G23" s="36">
        <f t="shared" ref="G23" si="2">SUM(G13:G22)</f>
        <v>16331</v>
      </c>
      <c r="H23" s="36"/>
      <c r="I23" s="16"/>
      <c r="J23" s="15"/>
      <c r="K23" s="17"/>
      <c r="L23" s="18"/>
      <c r="M23" s="22"/>
      <c r="N23" s="19"/>
      <c r="O23" s="48"/>
      <c r="P23" s="35"/>
      <c r="Z23" s="7"/>
      <c r="AB23" s="26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Z24" s="7"/>
      <c r="AB24" s="26"/>
      <c r="AC24" s="34"/>
    </row>
    <row r="25" spans="1:29" ht="25.35" customHeight="1">
      <c r="A25" s="37">
        <v>11</v>
      </c>
      <c r="B25" s="37">
        <v>13</v>
      </c>
      <c r="C25" s="29" t="s">
        <v>578</v>
      </c>
      <c r="D25" s="43">
        <v>1466</v>
      </c>
      <c r="E25" s="41">
        <v>1262</v>
      </c>
      <c r="F25" s="47">
        <f t="shared" ref="F25:F30" si="3">(D25-E25)/E25</f>
        <v>0.16164817749603805</v>
      </c>
      <c r="G25" s="43">
        <v>385</v>
      </c>
      <c r="H25" s="41" t="s">
        <v>36</v>
      </c>
      <c r="I25" s="41" t="s">
        <v>36</v>
      </c>
      <c r="J25" s="41">
        <v>6</v>
      </c>
      <c r="K25" s="41">
        <v>5</v>
      </c>
      <c r="L25" s="43">
        <v>42367</v>
      </c>
      <c r="M25" s="43">
        <v>9032</v>
      </c>
      <c r="N25" s="39">
        <v>44694</v>
      </c>
      <c r="O25" s="38" t="s">
        <v>65</v>
      </c>
      <c r="P25" s="35"/>
      <c r="Q25" s="56"/>
      <c r="R25" s="56"/>
      <c r="S25" s="87"/>
      <c r="T25" s="56"/>
      <c r="U25" s="34"/>
      <c r="V25" s="57"/>
      <c r="W25" s="57"/>
      <c r="X25" s="7"/>
      <c r="Y25" s="58"/>
      <c r="Z25" s="34"/>
      <c r="AA25" s="34"/>
      <c r="AB25" s="34"/>
      <c r="AC25" s="58"/>
    </row>
    <row r="26" spans="1:29" ht="25.35" customHeight="1">
      <c r="A26" s="37">
        <v>12</v>
      </c>
      <c r="B26" s="61">
        <v>7</v>
      </c>
      <c r="C26" s="29" t="s">
        <v>596</v>
      </c>
      <c r="D26" s="43">
        <v>1442.19</v>
      </c>
      <c r="E26" s="41">
        <v>3198.52</v>
      </c>
      <c r="F26" s="47">
        <f t="shared" si="3"/>
        <v>-0.54910708702775035</v>
      </c>
      <c r="G26" s="43">
        <v>370</v>
      </c>
      <c r="H26" s="41">
        <v>42</v>
      </c>
      <c r="I26" s="41">
        <f t="shared" ref="I26:I31" si="4">G26/H26</f>
        <v>8.8095238095238102</v>
      </c>
      <c r="J26" s="41">
        <v>13</v>
      </c>
      <c r="K26" s="41">
        <v>3</v>
      </c>
      <c r="L26" s="43">
        <v>28229.34</v>
      </c>
      <c r="M26" s="43">
        <v>6376</v>
      </c>
      <c r="N26" s="39">
        <v>44708</v>
      </c>
      <c r="O26" s="38" t="s">
        <v>68</v>
      </c>
      <c r="P26" s="35"/>
      <c r="Q26" s="56"/>
      <c r="R26" s="56"/>
      <c r="S26" s="87"/>
      <c r="T26" s="56"/>
      <c r="V26" s="57"/>
      <c r="W26" s="57"/>
      <c r="X26" s="58"/>
      <c r="Y26" s="7"/>
      <c r="Z26" s="58"/>
      <c r="AA26" s="34"/>
      <c r="AB26" s="26"/>
      <c r="AC26" s="34"/>
    </row>
    <row r="27" spans="1:29" ht="25.35" customHeight="1">
      <c r="A27" s="37">
        <v>13</v>
      </c>
      <c r="B27" s="37">
        <v>11</v>
      </c>
      <c r="C27" s="29" t="s">
        <v>548</v>
      </c>
      <c r="D27" s="43">
        <v>1277.8499999999999</v>
      </c>
      <c r="E27" s="41">
        <v>2616.34</v>
      </c>
      <c r="F27" s="47">
        <f t="shared" si="3"/>
        <v>-0.51158870788964739</v>
      </c>
      <c r="G27" s="43">
        <v>186</v>
      </c>
      <c r="H27" s="41">
        <v>15</v>
      </c>
      <c r="I27" s="41">
        <f t="shared" si="4"/>
        <v>12.4</v>
      </c>
      <c r="J27" s="41">
        <v>3</v>
      </c>
      <c r="K27" s="41">
        <v>9</v>
      </c>
      <c r="L27" s="43">
        <v>312351.90999999997</v>
      </c>
      <c r="M27" s="43">
        <v>44024</v>
      </c>
      <c r="N27" s="39">
        <v>44666</v>
      </c>
      <c r="O27" s="38" t="s">
        <v>45</v>
      </c>
      <c r="P27" s="35"/>
      <c r="Q27" s="56"/>
      <c r="R27" s="56"/>
      <c r="S27" s="87"/>
      <c r="T27" s="56"/>
      <c r="U27" s="34"/>
      <c r="V27" s="57"/>
      <c r="W27" s="57"/>
      <c r="X27" s="7"/>
      <c r="Y27" s="58"/>
      <c r="Z27" s="34"/>
      <c r="AA27" s="34"/>
      <c r="AB27" s="34"/>
      <c r="AC27" s="58"/>
    </row>
    <row r="28" spans="1:29" ht="25.35" customHeight="1">
      <c r="A28" s="37">
        <v>14</v>
      </c>
      <c r="B28" s="37">
        <v>12</v>
      </c>
      <c r="C28" s="29" t="s">
        <v>536</v>
      </c>
      <c r="D28" s="43">
        <v>1230.6199999999999</v>
      </c>
      <c r="E28" s="41">
        <v>2011.02</v>
      </c>
      <c r="F28" s="47">
        <f t="shared" si="3"/>
        <v>-0.38806177959443472</v>
      </c>
      <c r="G28" s="43">
        <v>184</v>
      </c>
      <c r="H28" s="41">
        <v>14</v>
      </c>
      <c r="I28" s="41">
        <f t="shared" si="4"/>
        <v>13.142857142857142</v>
      </c>
      <c r="J28" s="41">
        <v>4</v>
      </c>
      <c r="K28" s="41">
        <v>10</v>
      </c>
      <c r="L28" s="43">
        <v>187323</v>
      </c>
      <c r="M28" s="43">
        <v>27671</v>
      </c>
      <c r="N28" s="39">
        <v>44659</v>
      </c>
      <c r="O28" s="38" t="s">
        <v>37</v>
      </c>
      <c r="P28" s="35"/>
      <c r="Q28" s="56"/>
      <c r="R28" s="56"/>
      <c r="S28" s="56"/>
      <c r="T28" s="56"/>
      <c r="U28" s="57"/>
      <c r="V28" s="57"/>
      <c r="W28" s="58"/>
      <c r="X28" s="34"/>
      <c r="Y28" s="57"/>
      <c r="Z28" s="58"/>
    </row>
    <row r="29" spans="1:29" ht="25.35" customHeight="1">
      <c r="A29" s="37">
        <v>15</v>
      </c>
      <c r="B29" s="61">
        <v>14</v>
      </c>
      <c r="C29" s="29" t="s">
        <v>565</v>
      </c>
      <c r="D29" s="43">
        <v>569.9</v>
      </c>
      <c r="E29" s="41">
        <v>1014.3</v>
      </c>
      <c r="F29" s="47">
        <f t="shared" si="3"/>
        <v>-0.4381346741595189</v>
      </c>
      <c r="G29" s="43">
        <v>85</v>
      </c>
      <c r="H29" s="41">
        <v>5</v>
      </c>
      <c r="I29" s="41">
        <f t="shared" si="4"/>
        <v>17</v>
      </c>
      <c r="J29" s="41">
        <v>3</v>
      </c>
      <c r="K29" s="41">
        <v>7</v>
      </c>
      <c r="L29" s="43">
        <v>23539.78</v>
      </c>
      <c r="M29" s="43">
        <v>3956</v>
      </c>
      <c r="N29" s="39">
        <v>44680</v>
      </c>
      <c r="O29" s="38" t="s">
        <v>68</v>
      </c>
      <c r="P29" s="35"/>
      <c r="Q29" s="56"/>
      <c r="R29" s="74"/>
      <c r="S29" s="75"/>
      <c r="T29" s="74"/>
      <c r="V29" s="57"/>
      <c r="W29" s="57"/>
      <c r="X29" s="57"/>
      <c r="Y29" s="58"/>
      <c r="Z29" s="7"/>
      <c r="AA29" s="57"/>
      <c r="AB29" s="34"/>
      <c r="AC29" s="34"/>
    </row>
    <row r="30" spans="1:29" ht="25.35" customHeight="1">
      <c r="A30" s="37">
        <v>16</v>
      </c>
      <c r="B30" s="37">
        <v>18</v>
      </c>
      <c r="C30" s="29" t="s">
        <v>550</v>
      </c>
      <c r="D30" s="43">
        <v>212.4</v>
      </c>
      <c r="E30" s="41">
        <v>188.6</v>
      </c>
      <c r="F30" s="47">
        <f t="shared" si="3"/>
        <v>0.12619300106044545</v>
      </c>
      <c r="G30" s="43">
        <v>32</v>
      </c>
      <c r="H30" s="41">
        <v>3</v>
      </c>
      <c r="I30" s="41">
        <f t="shared" si="4"/>
        <v>10.666666666666666</v>
      </c>
      <c r="J30" s="41">
        <v>2</v>
      </c>
      <c r="K30" s="41">
        <v>9</v>
      </c>
      <c r="L30" s="43">
        <v>69371</v>
      </c>
      <c r="M30" s="43">
        <v>10669</v>
      </c>
      <c r="N30" s="39">
        <v>44666</v>
      </c>
      <c r="O30" s="38" t="s">
        <v>43</v>
      </c>
      <c r="P30" s="35"/>
      <c r="Q30" s="56"/>
      <c r="R30" s="56"/>
      <c r="S30" s="87"/>
      <c r="T30" s="56"/>
      <c r="U30" s="34"/>
      <c r="V30" s="57"/>
      <c r="W30" s="57"/>
      <c r="X30" s="7"/>
      <c r="Y30" s="58"/>
      <c r="Z30" s="34"/>
      <c r="AA30" s="34"/>
      <c r="AB30" s="34"/>
      <c r="AC30" s="58"/>
    </row>
    <row r="31" spans="1:29" ht="25.35" customHeight="1">
      <c r="A31" s="37">
        <v>17</v>
      </c>
      <c r="B31" s="44" t="s">
        <v>36</v>
      </c>
      <c r="C31" s="29" t="s">
        <v>292</v>
      </c>
      <c r="D31" s="43">
        <v>212</v>
      </c>
      <c r="E31" s="41" t="s">
        <v>36</v>
      </c>
      <c r="F31" s="41" t="s">
        <v>36</v>
      </c>
      <c r="G31" s="43">
        <v>95</v>
      </c>
      <c r="H31" s="41">
        <v>2</v>
      </c>
      <c r="I31" s="41">
        <f t="shared" si="4"/>
        <v>47.5</v>
      </c>
      <c r="J31" s="41">
        <v>1</v>
      </c>
      <c r="K31" s="41" t="s">
        <v>36</v>
      </c>
      <c r="L31" s="43">
        <v>45531.46</v>
      </c>
      <c r="M31" s="43">
        <v>9658</v>
      </c>
      <c r="N31" s="39">
        <v>44470</v>
      </c>
      <c r="O31" s="38" t="s">
        <v>48</v>
      </c>
      <c r="P31" s="35"/>
      <c r="Q31" s="56"/>
      <c r="R31" s="56"/>
      <c r="S31" s="87"/>
      <c r="T31" s="56"/>
      <c r="U31" s="34"/>
      <c r="V31" s="57"/>
      <c r="W31" s="57"/>
      <c r="X31" s="7"/>
      <c r="Y31" s="58"/>
      <c r="Z31" s="34"/>
      <c r="AA31" s="34"/>
      <c r="AB31" s="34"/>
      <c r="AC31" s="58"/>
    </row>
    <row r="32" spans="1:29" ht="25.35" customHeight="1">
      <c r="A32" s="37">
        <v>18</v>
      </c>
      <c r="B32" s="68">
        <v>20</v>
      </c>
      <c r="C32" s="29" t="s">
        <v>66</v>
      </c>
      <c r="D32" s="43">
        <v>190</v>
      </c>
      <c r="E32" s="41">
        <v>183</v>
      </c>
      <c r="F32" s="47">
        <f>(D32-E32)/E32</f>
        <v>3.825136612021858E-2</v>
      </c>
      <c r="G32" s="43">
        <v>30</v>
      </c>
      <c r="H32" s="41" t="s">
        <v>36</v>
      </c>
      <c r="I32" s="41" t="s">
        <v>36</v>
      </c>
      <c r="J32" s="41">
        <v>2</v>
      </c>
      <c r="K32" s="41" t="s">
        <v>36</v>
      </c>
      <c r="L32" s="43">
        <v>17863</v>
      </c>
      <c r="M32" s="43">
        <v>2902</v>
      </c>
      <c r="N32" s="39">
        <v>44603</v>
      </c>
      <c r="O32" s="38" t="s">
        <v>65</v>
      </c>
      <c r="P32" s="35"/>
      <c r="Q32" s="56"/>
      <c r="R32" s="74"/>
      <c r="S32" s="75"/>
      <c r="T32" s="74"/>
      <c r="V32" s="57"/>
      <c r="W32" s="57"/>
      <c r="X32" s="57"/>
      <c r="Y32" s="7"/>
      <c r="Z32" s="58"/>
      <c r="AA32" s="58"/>
      <c r="AB32" s="34"/>
      <c r="AC32" s="34"/>
    </row>
    <row r="33" spans="1:29" ht="25.35" customHeight="1">
      <c r="A33" s="37">
        <v>19</v>
      </c>
      <c r="B33" s="41" t="s">
        <v>36</v>
      </c>
      <c r="C33" s="29" t="s">
        <v>96</v>
      </c>
      <c r="D33" s="43">
        <v>145</v>
      </c>
      <c r="E33" s="41" t="s">
        <v>36</v>
      </c>
      <c r="F33" s="41" t="s">
        <v>36</v>
      </c>
      <c r="G33" s="43">
        <v>74</v>
      </c>
      <c r="H33" s="41">
        <v>3</v>
      </c>
      <c r="I33" s="41">
        <f>G33/H33</f>
        <v>24.666666666666668</v>
      </c>
      <c r="J33" s="41">
        <v>1</v>
      </c>
      <c r="K33" s="41" t="s">
        <v>36</v>
      </c>
      <c r="L33" s="43">
        <v>99148.37</v>
      </c>
      <c r="M33" s="43">
        <v>20399</v>
      </c>
      <c r="N33" s="39">
        <v>44603</v>
      </c>
      <c r="O33" s="38" t="s">
        <v>48</v>
      </c>
      <c r="P33" s="35"/>
      <c r="Q33" s="56"/>
      <c r="R33" s="56"/>
      <c r="S33" s="56"/>
      <c r="T33" s="56"/>
      <c r="W33" s="57"/>
      <c r="X33" s="58"/>
      <c r="Y33" s="57"/>
      <c r="Z33" s="7"/>
      <c r="AA33" s="58"/>
      <c r="AB33" s="34"/>
      <c r="AC33" s="34"/>
    </row>
    <row r="34" spans="1:29" ht="25.35" customHeight="1">
      <c r="A34" s="37">
        <v>20</v>
      </c>
      <c r="B34" s="41" t="s">
        <v>36</v>
      </c>
      <c r="C34" s="29" t="s">
        <v>77</v>
      </c>
      <c r="D34" s="43">
        <v>118</v>
      </c>
      <c r="E34" s="41" t="s">
        <v>36</v>
      </c>
      <c r="F34" s="41" t="s">
        <v>36</v>
      </c>
      <c r="G34" s="43">
        <v>47</v>
      </c>
      <c r="H34" s="41">
        <v>3</v>
      </c>
      <c r="I34" s="41">
        <f>G34/H34</f>
        <v>15.666666666666666</v>
      </c>
      <c r="J34" s="41">
        <v>1</v>
      </c>
      <c r="K34" s="41" t="s">
        <v>36</v>
      </c>
      <c r="L34" s="43">
        <v>182434</v>
      </c>
      <c r="M34" s="43">
        <v>35775</v>
      </c>
      <c r="N34" s="39">
        <v>44568</v>
      </c>
      <c r="O34" s="38" t="s">
        <v>37</v>
      </c>
      <c r="P34" s="35"/>
      <c r="Q34" s="56"/>
      <c r="R34" s="56"/>
      <c r="S34" s="56"/>
      <c r="T34" s="56"/>
      <c r="U34" s="56"/>
      <c r="V34" s="57"/>
      <c r="W34" s="58"/>
      <c r="X34" s="57"/>
      <c r="Y34" s="58"/>
      <c r="AB34" s="34"/>
    </row>
    <row r="35" spans="1:29" ht="25.35" customHeight="1">
      <c r="A35" s="14"/>
      <c r="B35" s="14"/>
      <c r="C35" s="28" t="s">
        <v>69</v>
      </c>
      <c r="D35" s="36">
        <f>SUM(D23:D34)</f>
        <v>111069.81</v>
      </c>
      <c r="E35" s="36">
        <v>91593.27</v>
      </c>
      <c r="F35" s="67">
        <f t="shared" ref="F35" si="5">(D35-E35)/E35</f>
        <v>0.21264160565508791</v>
      </c>
      <c r="G35" s="36">
        <f t="shared" ref="G35" si="6">SUM(G23:G34)</f>
        <v>17819</v>
      </c>
      <c r="H35" s="36"/>
      <c r="I35" s="16"/>
      <c r="J35" s="15"/>
      <c r="K35" s="17"/>
      <c r="L35" s="18"/>
      <c r="M35" s="22"/>
      <c r="N35" s="19"/>
      <c r="O35" s="48"/>
      <c r="P35" s="35"/>
      <c r="Z35" s="7"/>
      <c r="AB35" s="26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Z36" s="7"/>
      <c r="AB36" s="26"/>
      <c r="AC36" s="34"/>
    </row>
    <row r="37" spans="1:29" ht="25.35" customHeight="1">
      <c r="A37" s="37">
        <v>21</v>
      </c>
      <c r="B37" s="61">
        <v>17</v>
      </c>
      <c r="C37" s="29" t="s">
        <v>577</v>
      </c>
      <c r="D37" s="43">
        <v>103.4</v>
      </c>
      <c r="E37" s="41">
        <v>319.7</v>
      </c>
      <c r="F37" s="47">
        <f>(D37-E37)/E37</f>
        <v>-0.67657178604942125</v>
      </c>
      <c r="G37" s="43">
        <v>14</v>
      </c>
      <c r="H37" s="41">
        <v>1</v>
      </c>
      <c r="I37" s="41">
        <f>G37/H37</f>
        <v>14</v>
      </c>
      <c r="J37" s="41">
        <v>1</v>
      </c>
      <c r="K37" s="41">
        <v>5</v>
      </c>
      <c r="L37" s="43">
        <v>16385.32</v>
      </c>
      <c r="M37" s="43">
        <v>2778</v>
      </c>
      <c r="N37" s="39">
        <v>44694</v>
      </c>
      <c r="O37" s="38" t="s">
        <v>48</v>
      </c>
      <c r="P37" s="35"/>
      <c r="Q37" s="56"/>
      <c r="R37" s="56"/>
      <c r="S37" s="87"/>
      <c r="T37" s="56"/>
      <c r="V37" s="57"/>
      <c r="W37" s="57"/>
      <c r="X37" s="34"/>
      <c r="Y37" s="7"/>
      <c r="Z37" s="34"/>
      <c r="AA37" s="34"/>
      <c r="AB37" s="58"/>
      <c r="AC37" s="58"/>
    </row>
    <row r="38" spans="1:29" ht="25.35" customHeight="1">
      <c r="A38" s="37">
        <v>22</v>
      </c>
      <c r="B38" s="41" t="s">
        <v>36</v>
      </c>
      <c r="C38" s="29" t="s">
        <v>111</v>
      </c>
      <c r="D38" s="43">
        <v>40</v>
      </c>
      <c r="E38" s="41" t="s">
        <v>36</v>
      </c>
      <c r="F38" s="41" t="s">
        <v>36</v>
      </c>
      <c r="G38" s="43">
        <v>16</v>
      </c>
      <c r="H38" s="41">
        <v>2</v>
      </c>
      <c r="I38" s="41">
        <f>G38/H38</f>
        <v>8</v>
      </c>
      <c r="J38" s="41">
        <v>1</v>
      </c>
      <c r="K38" s="41" t="s">
        <v>36</v>
      </c>
      <c r="L38" s="43">
        <v>317221</v>
      </c>
      <c r="M38" s="43">
        <v>64380</v>
      </c>
      <c r="N38" s="39">
        <v>44554</v>
      </c>
      <c r="O38" s="38" t="s">
        <v>43</v>
      </c>
      <c r="P38" s="35"/>
      <c r="Q38" s="56"/>
      <c r="R38" s="56"/>
      <c r="S38" s="56"/>
      <c r="T38" s="56"/>
      <c r="U38" s="56"/>
      <c r="V38" s="57"/>
      <c r="W38" s="57"/>
      <c r="X38" s="58"/>
      <c r="Y38" s="34"/>
      <c r="AB38" s="58"/>
    </row>
    <row r="39" spans="1:29" ht="25.35" customHeight="1">
      <c r="A39" s="37">
        <v>23</v>
      </c>
      <c r="B39" s="61">
        <v>24</v>
      </c>
      <c r="C39" s="29" t="s">
        <v>566</v>
      </c>
      <c r="D39" s="43">
        <v>38</v>
      </c>
      <c r="E39" s="41">
        <v>45</v>
      </c>
      <c r="F39" s="47">
        <f>(D39-E39)/E39</f>
        <v>-0.15555555555555556</v>
      </c>
      <c r="G39" s="43">
        <v>8</v>
      </c>
      <c r="H39" s="41">
        <v>1</v>
      </c>
      <c r="I39" s="41">
        <f>G39/H39</f>
        <v>8</v>
      </c>
      <c r="J39" s="41">
        <v>1</v>
      </c>
      <c r="K39" s="41">
        <v>7</v>
      </c>
      <c r="L39" s="43">
        <v>17504</v>
      </c>
      <c r="M39" s="43">
        <v>2711</v>
      </c>
      <c r="N39" s="39">
        <v>44680</v>
      </c>
      <c r="O39" s="38" t="s">
        <v>43</v>
      </c>
      <c r="P39" s="35"/>
      <c r="Q39" s="56"/>
      <c r="R39" s="56"/>
      <c r="S39" s="56"/>
      <c r="T39" s="56"/>
      <c r="U39" s="57"/>
      <c r="V39" s="57"/>
      <c r="W39" s="58"/>
      <c r="X39" s="57"/>
      <c r="Y39" s="58"/>
      <c r="Z39" s="34"/>
      <c r="AA39" s="7"/>
      <c r="AB39" s="34"/>
    </row>
    <row r="40" spans="1:29" ht="25.35" customHeight="1">
      <c r="A40" s="37">
        <v>24</v>
      </c>
      <c r="B40" s="44" t="s">
        <v>36</v>
      </c>
      <c r="C40" s="29" t="s">
        <v>94</v>
      </c>
      <c r="D40" s="43">
        <v>26</v>
      </c>
      <c r="E40" s="41" t="s">
        <v>36</v>
      </c>
      <c r="F40" s="41" t="s">
        <v>36</v>
      </c>
      <c r="G40" s="43">
        <v>6</v>
      </c>
      <c r="H40" s="41">
        <v>1</v>
      </c>
      <c r="I40" s="41">
        <f>G40/H40</f>
        <v>6</v>
      </c>
      <c r="J40" s="41">
        <v>1</v>
      </c>
      <c r="K40" s="41" t="s">
        <v>36</v>
      </c>
      <c r="L40" s="43">
        <v>9798</v>
      </c>
      <c r="M40" s="43">
        <v>1786</v>
      </c>
      <c r="N40" s="39">
        <v>44617</v>
      </c>
      <c r="O40" s="38" t="s">
        <v>43</v>
      </c>
      <c r="P40" s="35"/>
      <c r="Q40" s="56"/>
      <c r="R40" s="56"/>
      <c r="S40" s="87"/>
      <c r="T40" s="56"/>
      <c r="U40" s="34"/>
      <c r="V40" s="57"/>
      <c r="W40" s="57"/>
      <c r="X40" s="7"/>
      <c r="Y40" s="58"/>
      <c r="Z40" s="34"/>
      <c r="AA40" s="34"/>
      <c r="AB40" s="34"/>
      <c r="AC40" s="58"/>
    </row>
    <row r="41" spans="1:29" ht="25.35" customHeight="1">
      <c r="A41" s="37">
        <v>25</v>
      </c>
      <c r="B41" s="37">
        <v>21</v>
      </c>
      <c r="C41" s="29" t="s">
        <v>564</v>
      </c>
      <c r="D41" s="43">
        <v>23</v>
      </c>
      <c r="E41" s="41">
        <v>155</v>
      </c>
      <c r="F41" s="47">
        <f>(D41-E41)/E41</f>
        <v>-0.85161290322580641</v>
      </c>
      <c r="G41" s="43">
        <v>6</v>
      </c>
      <c r="H41" s="41" t="s">
        <v>36</v>
      </c>
      <c r="I41" s="41" t="s">
        <v>36</v>
      </c>
      <c r="J41" s="41">
        <v>1</v>
      </c>
      <c r="K41" s="41">
        <v>7</v>
      </c>
      <c r="L41" s="43">
        <v>39436</v>
      </c>
      <c r="M41" s="43">
        <v>8262</v>
      </c>
      <c r="N41" s="39">
        <v>44680</v>
      </c>
      <c r="O41" s="38" t="s">
        <v>65</v>
      </c>
      <c r="P41" s="35"/>
      <c r="Q41" s="56"/>
      <c r="R41" s="56"/>
      <c r="S41" s="87"/>
      <c r="T41" s="56"/>
      <c r="U41" s="34"/>
      <c r="V41" s="57"/>
      <c r="W41" s="57"/>
      <c r="X41" s="7"/>
      <c r="Y41" s="58"/>
      <c r="Z41" s="34"/>
      <c r="AA41" s="34"/>
      <c r="AB41" s="34"/>
      <c r="AC41" s="58"/>
    </row>
    <row r="42" spans="1:29" ht="25.35" customHeight="1">
      <c r="A42" s="14"/>
      <c r="B42" s="14"/>
      <c r="C42" s="28" t="s">
        <v>276</v>
      </c>
      <c r="D42" s="36">
        <f>SUM(D35:D41)</f>
        <v>111300.20999999999</v>
      </c>
      <c r="E42" s="36">
        <v>92050.27</v>
      </c>
      <c r="F42" s="67">
        <f>(D42-E42)/E42</f>
        <v>0.20912421006478293</v>
      </c>
      <c r="G42" s="36">
        <f>SUM(G35:G41)</f>
        <v>17869</v>
      </c>
      <c r="H42" s="36"/>
      <c r="I42" s="16"/>
      <c r="J42" s="15"/>
      <c r="K42" s="17"/>
      <c r="L42" s="18"/>
      <c r="M42" s="22"/>
      <c r="N42" s="19"/>
      <c r="O42" s="48"/>
    </row>
    <row r="43" spans="1:29" ht="23.1" customHeight="1">
      <c r="R43" s="35"/>
    </row>
    <row r="44" spans="1:29" ht="21" customHeight="1">
      <c r="R44" s="35"/>
    </row>
    <row r="45" spans="1:29" ht="20.25" customHeight="1"/>
    <row r="56" spans="16:18">
      <c r="R56" s="35"/>
    </row>
    <row r="60" spans="16:18">
      <c r="P60" s="35"/>
    </row>
    <row r="64" spans="16:18" ht="12" customHeight="1"/>
    <row r="73" spans="23:24">
      <c r="W73" s="7"/>
      <c r="X73" s="7"/>
    </row>
  </sheetData>
  <sortState xmlns:xlrd2="http://schemas.microsoft.com/office/spreadsheetml/2017/richdata2" ref="B13:O41">
    <sortCondition descending="1" ref="D13:D4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D937C-2A4B-4786-BDCC-EE29A45B3130}">
  <dimension ref="A1:Z68"/>
  <sheetViews>
    <sheetView topLeftCell="A19" zoomScale="60" zoomScaleNormal="60" workbookViewId="0">
      <selection activeCell="C42" sqref="C4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2" style="33" bestFit="1" customWidth="1"/>
    <col min="24" max="24" width="14.88671875" style="33" customWidth="1"/>
    <col min="25" max="25" width="13.6640625" style="33" customWidth="1"/>
    <col min="26" max="16384" width="8.88671875" style="33"/>
  </cols>
  <sheetData>
    <row r="1" spans="1:26" ht="19.5" customHeight="1">
      <c r="E1" s="2" t="s">
        <v>497</v>
      </c>
      <c r="F1" s="2"/>
      <c r="G1" s="2"/>
      <c r="H1" s="2"/>
      <c r="I1" s="2"/>
    </row>
    <row r="2" spans="1:26" ht="19.5" customHeight="1">
      <c r="E2" s="2" t="s">
        <v>498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485</v>
      </c>
      <c r="E6" s="4" t="s">
        <v>499</v>
      </c>
      <c r="F6" s="129"/>
      <c r="G6" s="4" t="s">
        <v>485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5"/>
      <c r="Y9" s="34"/>
    </row>
    <row r="10" spans="1:26">
      <c r="A10" s="132"/>
      <c r="B10" s="132"/>
      <c r="C10" s="129"/>
      <c r="D10" s="79" t="s">
        <v>486</v>
      </c>
      <c r="E10" s="79" t="s">
        <v>500</v>
      </c>
      <c r="F10" s="129"/>
      <c r="G10" s="79" t="s">
        <v>486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5"/>
      <c r="Y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7"/>
      <c r="X12" s="58"/>
      <c r="Y12" s="58"/>
    </row>
    <row r="13" spans="1:26" ht="25.35" customHeight="1">
      <c r="A13" s="37">
        <v>1</v>
      </c>
      <c r="B13" s="37" t="s">
        <v>34</v>
      </c>
      <c r="C13" s="29" t="s">
        <v>304</v>
      </c>
      <c r="D13" s="43">
        <v>28462.44</v>
      </c>
      <c r="E13" s="41" t="s">
        <v>36</v>
      </c>
      <c r="F13" s="41" t="s">
        <v>36</v>
      </c>
      <c r="G13" s="43">
        <v>4288</v>
      </c>
      <c r="H13" s="41">
        <v>126</v>
      </c>
      <c r="I13" s="41">
        <f t="shared" ref="I13:I18" si="0">G13/H13</f>
        <v>34.031746031746032</v>
      </c>
      <c r="J13" s="41">
        <v>15</v>
      </c>
      <c r="K13" s="41">
        <v>1</v>
      </c>
      <c r="L13" s="43">
        <v>34106</v>
      </c>
      <c r="M13" s="43">
        <v>4884</v>
      </c>
      <c r="N13" s="39">
        <v>44344</v>
      </c>
      <c r="O13" s="38" t="s">
        <v>37</v>
      </c>
      <c r="P13" s="35"/>
      <c r="Q13" s="56"/>
      <c r="R13" s="56"/>
      <c r="S13" s="56"/>
      <c r="T13" s="56"/>
      <c r="U13" s="56"/>
      <c r="V13" s="57"/>
      <c r="W13" s="57"/>
      <c r="X13" s="58"/>
      <c r="Y13" s="58"/>
      <c r="Z13" s="34"/>
    </row>
    <row r="14" spans="1:26" ht="25.35" customHeight="1">
      <c r="A14" s="37">
        <v>2</v>
      </c>
      <c r="B14" s="37">
        <v>1</v>
      </c>
      <c r="C14" s="29" t="s">
        <v>432</v>
      </c>
      <c r="D14" s="43">
        <v>10730.29</v>
      </c>
      <c r="E14" s="41">
        <v>17480.71</v>
      </c>
      <c r="F14" s="47">
        <f>(D14-E14)/E14</f>
        <v>-0.38616394871832999</v>
      </c>
      <c r="G14" s="43">
        <v>2167</v>
      </c>
      <c r="H14" s="41">
        <v>111</v>
      </c>
      <c r="I14" s="41">
        <f t="shared" si="0"/>
        <v>19.522522522522522</v>
      </c>
      <c r="J14" s="41">
        <v>17</v>
      </c>
      <c r="K14" s="41">
        <v>2</v>
      </c>
      <c r="L14" s="43">
        <v>33170</v>
      </c>
      <c r="M14" s="43">
        <v>6921</v>
      </c>
      <c r="N14" s="39">
        <v>44337</v>
      </c>
      <c r="O14" s="38" t="s">
        <v>41</v>
      </c>
      <c r="P14" s="35"/>
      <c r="Q14" s="56"/>
      <c r="R14" s="56"/>
      <c r="S14" s="56"/>
      <c r="T14" s="56"/>
      <c r="U14" s="56"/>
      <c r="V14" s="57"/>
      <c r="W14" s="57"/>
      <c r="X14" s="58"/>
      <c r="Y14" s="58"/>
      <c r="Z14" s="34"/>
    </row>
    <row r="15" spans="1:26" ht="25.35" customHeight="1">
      <c r="A15" s="37">
        <v>3</v>
      </c>
      <c r="B15" s="37" t="s">
        <v>34</v>
      </c>
      <c r="C15" s="29" t="s">
        <v>429</v>
      </c>
      <c r="D15" s="43">
        <v>5575.23</v>
      </c>
      <c r="E15" s="41" t="s">
        <v>36</v>
      </c>
      <c r="F15" s="41" t="s">
        <v>36</v>
      </c>
      <c r="G15" s="43">
        <v>928</v>
      </c>
      <c r="H15" s="41">
        <v>90</v>
      </c>
      <c r="I15" s="41">
        <f t="shared" si="0"/>
        <v>10.311111111111112</v>
      </c>
      <c r="J15" s="41">
        <v>14</v>
      </c>
      <c r="K15" s="41">
        <v>1</v>
      </c>
      <c r="L15" s="43">
        <v>5887</v>
      </c>
      <c r="M15" s="43">
        <v>983</v>
      </c>
      <c r="N15" s="39">
        <v>44344</v>
      </c>
      <c r="O15" s="38" t="s">
        <v>41</v>
      </c>
      <c r="P15" s="35"/>
      <c r="Q15" s="56"/>
      <c r="R15" s="56"/>
      <c r="S15" s="56"/>
      <c r="T15" s="56"/>
      <c r="U15" s="56"/>
      <c r="V15" s="57"/>
      <c r="W15" s="57"/>
      <c r="X15" s="58"/>
      <c r="Y15" s="58"/>
      <c r="Z15" s="34"/>
    </row>
    <row r="16" spans="1:26" ht="25.35" customHeight="1">
      <c r="A16" s="37">
        <v>4</v>
      </c>
      <c r="B16" s="37">
        <v>2</v>
      </c>
      <c r="C16" s="29" t="s">
        <v>469</v>
      </c>
      <c r="D16" s="43">
        <v>4894.42</v>
      </c>
      <c r="E16" s="41">
        <v>8392</v>
      </c>
      <c r="F16" s="47">
        <f>(D16-E16)/E16</f>
        <v>-0.41677550047664441</v>
      </c>
      <c r="G16" s="43">
        <v>741</v>
      </c>
      <c r="H16" s="41">
        <v>53</v>
      </c>
      <c r="I16" s="41">
        <f t="shared" si="0"/>
        <v>13.981132075471699</v>
      </c>
      <c r="J16" s="41">
        <v>8</v>
      </c>
      <c r="K16" s="41">
        <v>3</v>
      </c>
      <c r="L16" s="43">
        <v>43572.46</v>
      </c>
      <c r="M16" s="43">
        <v>6791</v>
      </c>
      <c r="N16" s="39">
        <v>44330</v>
      </c>
      <c r="O16" s="38" t="s">
        <v>48</v>
      </c>
      <c r="P16" s="35"/>
      <c r="Q16" s="56"/>
      <c r="R16" s="56"/>
      <c r="S16" s="56"/>
      <c r="T16" s="56"/>
      <c r="U16" s="56"/>
      <c r="V16" s="57"/>
      <c r="W16" s="57"/>
      <c r="X16" s="58"/>
      <c r="Y16" s="58"/>
      <c r="Z16" s="34"/>
    </row>
    <row r="17" spans="1:26" ht="25.35" customHeight="1">
      <c r="A17" s="37">
        <v>5</v>
      </c>
      <c r="B17" s="37">
        <v>4</v>
      </c>
      <c r="C17" s="29" t="s">
        <v>239</v>
      </c>
      <c r="D17" s="43">
        <v>4147.8500000000004</v>
      </c>
      <c r="E17" s="41">
        <v>5903.65</v>
      </c>
      <c r="F17" s="47">
        <f>(D17-E17)/E17</f>
        <v>-0.29740922988320773</v>
      </c>
      <c r="G17" s="43">
        <v>826</v>
      </c>
      <c r="H17" s="41">
        <v>66</v>
      </c>
      <c r="I17" s="41">
        <f t="shared" si="0"/>
        <v>12.515151515151516</v>
      </c>
      <c r="J17" s="41">
        <v>10</v>
      </c>
      <c r="K17" s="41">
        <v>4</v>
      </c>
      <c r="L17" s="43">
        <v>48344.57</v>
      </c>
      <c r="M17" s="43">
        <v>9937</v>
      </c>
      <c r="N17" s="39">
        <v>44323</v>
      </c>
      <c r="O17" s="38" t="s">
        <v>45</v>
      </c>
      <c r="P17" s="35"/>
      <c r="Q17" s="56"/>
      <c r="R17" s="56"/>
      <c r="S17" s="56"/>
      <c r="T17" s="56"/>
      <c r="U17" s="56"/>
      <c r="V17" s="57"/>
      <c r="W17" s="57"/>
      <c r="X17" s="58"/>
      <c r="Y17" s="58"/>
      <c r="Z17" s="34"/>
    </row>
    <row r="18" spans="1:26" ht="25.35" customHeight="1">
      <c r="A18" s="37">
        <v>6</v>
      </c>
      <c r="B18" s="37" t="s">
        <v>34</v>
      </c>
      <c r="C18" s="29" t="s">
        <v>458</v>
      </c>
      <c r="D18" s="43">
        <v>3496.08</v>
      </c>
      <c r="E18" s="41" t="s">
        <v>36</v>
      </c>
      <c r="F18" s="41" t="s">
        <v>36</v>
      </c>
      <c r="G18" s="43">
        <v>558</v>
      </c>
      <c r="H18" s="41">
        <v>73</v>
      </c>
      <c r="I18" s="41">
        <f t="shared" si="0"/>
        <v>7.6438356164383565</v>
      </c>
      <c r="J18" s="41">
        <v>13</v>
      </c>
      <c r="K18" s="41">
        <v>1</v>
      </c>
      <c r="L18" s="43">
        <v>3886.28</v>
      </c>
      <c r="M18" s="43">
        <v>625</v>
      </c>
      <c r="N18" s="39">
        <v>44344</v>
      </c>
      <c r="O18" s="38" t="s">
        <v>48</v>
      </c>
      <c r="P18" s="35"/>
      <c r="Q18" s="56"/>
      <c r="R18" s="56"/>
      <c r="S18" s="56"/>
      <c r="T18" s="56"/>
      <c r="U18" s="56"/>
      <c r="V18" s="57"/>
      <c r="W18" s="57"/>
      <c r="X18" s="58"/>
      <c r="Y18" s="58"/>
      <c r="Z18" s="34"/>
    </row>
    <row r="19" spans="1:26" ht="25.35" customHeight="1">
      <c r="A19" s="37">
        <v>7</v>
      </c>
      <c r="B19" s="37">
        <v>5</v>
      </c>
      <c r="C19" s="29" t="s">
        <v>470</v>
      </c>
      <c r="D19" s="43">
        <v>2804</v>
      </c>
      <c r="E19" s="41">
        <v>5453</v>
      </c>
      <c r="F19" s="47">
        <f>(D19-E19)/E19</f>
        <v>-0.48578763983128553</v>
      </c>
      <c r="G19" s="43">
        <v>426</v>
      </c>
      <c r="H19" s="41" t="s">
        <v>36</v>
      </c>
      <c r="I19" s="41" t="s">
        <v>36</v>
      </c>
      <c r="J19" s="41">
        <v>6</v>
      </c>
      <c r="K19" s="41">
        <v>2</v>
      </c>
      <c r="L19" s="43">
        <v>10589</v>
      </c>
      <c r="M19" s="43">
        <v>1681</v>
      </c>
      <c r="N19" s="39">
        <v>44337</v>
      </c>
      <c r="O19" s="48" t="s">
        <v>65</v>
      </c>
      <c r="P19" s="35"/>
      <c r="Q19" s="56"/>
      <c r="R19" s="56"/>
      <c r="S19" s="56"/>
      <c r="T19" s="56"/>
      <c r="U19" s="56"/>
      <c r="V19" s="57"/>
      <c r="W19" s="57"/>
      <c r="X19" s="58"/>
      <c r="Y19" s="58"/>
      <c r="Z19" s="34"/>
    </row>
    <row r="20" spans="1:26" ht="25.35" customHeight="1">
      <c r="A20" s="37">
        <v>8</v>
      </c>
      <c r="B20" s="37">
        <v>8</v>
      </c>
      <c r="C20" s="50" t="s">
        <v>395</v>
      </c>
      <c r="D20" s="43">
        <v>2403.42</v>
      </c>
      <c r="E20" s="41">
        <v>3247.88</v>
      </c>
      <c r="F20" s="47">
        <f>(D20-E20)/E20</f>
        <v>-0.26000344840326611</v>
      </c>
      <c r="G20" s="43">
        <v>478</v>
      </c>
      <c r="H20" s="31">
        <v>50</v>
      </c>
      <c r="I20" s="41">
        <f>G20/H20</f>
        <v>9.56</v>
      </c>
      <c r="J20" s="41">
        <v>12</v>
      </c>
      <c r="K20" s="41">
        <v>5</v>
      </c>
      <c r="L20" s="43">
        <v>41756</v>
      </c>
      <c r="M20" s="43">
        <v>8647</v>
      </c>
      <c r="N20" s="39">
        <v>44316</v>
      </c>
      <c r="O20" s="38" t="s">
        <v>41</v>
      </c>
      <c r="P20" s="35"/>
      <c r="Q20" s="56"/>
      <c r="R20" s="56"/>
      <c r="S20" s="56"/>
      <c r="T20" s="56"/>
      <c r="U20" s="56"/>
      <c r="V20" s="57"/>
      <c r="W20" s="57"/>
      <c r="X20" s="58"/>
      <c r="Y20" s="58"/>
      <c r="Z20" s="34"/>
    </row>
    <row r="21" spans="1:26" ht="25.35" customHeight="1">
      <c r="A21" s="37">
        <v>9</v>
      </c>
      <c r="B21" s="37">
        <v>3</v>
      </c>
      <c r="C21" s="49" t="s">
        <v>490</v>
      </c>
      <c r="D21" s="43">
        <v>2145.63</v>
      </c>
      <c r="E21" s="41">
        <v>6610.59</v>
      </c>
      <c r="F21" s="47">
        <f>(D21-E21)/E21</f>
        <v>-0.67542534024950873</v>
      </c>
      <c r="G21" s="43">
        <v>325</v>
      </c>
      <c r="H21" s="41">
        <v>27</v>
      </c>
      <c r="I21" s="41">
        <f>G21/H21</f>
        <v>12.037037037037036</v>
      </c>
      <c r="J21" s="41">
        <v>9</v>
      </c>
      <c r="K21" s="41">
        <v>2</v>
      </c>
      <c r="L21" s="43">
        <v>12844.11</v>
      </c>
      <c r="M21" s="43">
        <v>1991</v>
      </c>
      <c r="N21" s="39">
        <v>44337</v>
      </c>
      <c r="O21" s="38" t="s">
        <v>48</v>
      </c>
      <c r="P21" s="35"/>
      <c r="Q21" s="56"/>
      <c r="R21" s="56"/>
      <c r="S21" s="56"/>
      <c r="T21" s="56"/>
      <c r="U21" s="56"/>
      <c r="V21" s="57"/>
      <c r="W21" s="57"/>
      <c r="X21" s="58"/>
      <c r="Y21" s="58"/>
      <c r="Z21" s="34"/>
    </row>
    <row r="22" spans="1:26" ht="25.35" customHeight="1">
      <c r="A22" s="37">
        <v>10</v>
      </c>
      <c r="B22" s="37">
        <v>6</v>
      </c>
      <c r="C22" s="60" t="s">
        <v>493</v>
      </c>
      <c r="D22" s="43">
        <v>1881.54</v>
      </c>
      <c r="E22" s="41">
        <v>3596.97</v>
      </c>
      <c r="F22" s="47">
        <f>(D22-E22)/E22</f>
        <v>-0.47690973235806799</v>
      </c>
      <c r="G22" s="43">
        <v>285</v>
      </c>
      <c r="H22" s="31">
        <v>22</v>
      </c>
      <c r="I22" s="41">
        <f>G22/H22</f>
        <v>12.954545454545455</v>
      </c>
      <c r="J22" s="41">
        <v>8</v>
      </c>
      <c r="K22" s="41">
        <v>4</v>
      </c>
      <c r="L22" s="43">
        <v>49428.09</v>
      </c>
      <c r="M22" s="43">
        <v>7172</v>
      </c>
      <c r="N22" s="39">
        <v>44323</v>
      </c>
      <c r="O22" s="46" t="s">
        <v>39</v>
      </c>
      <c r="P22" s="35"/>
      <c r="Q22" s="56"/>
      <c r="R22" s="56"/>
      <c r="S22" s="56"/>
      <c r="T22" s="56"/>
      <c r="U22" s="56"/>
      <c r="V22" s="57"/>
      <c r="W22" s="57"/>
      <c r="X22" s="58"/>
      <c r="Y22" s="58"/>
      <c r="Z22" s="34"/>
    </row>
    <row r="23" spans="1:26" ht="25.35" customHeight="1">
      <c r="A23" s="14"/>
      <c r="B23" s="14"/>
      <c r="C23" s="28" t="s">
        <v>53</v>
      </c>
      <c r="D23" s="36">
        <f>SUM(D13:D22)</f>
        <v>66540.89999999998</v>
      </c>
      <c r="E23" s="36">
        <f>SUM(E13:E22)</f>
        <v>50684.800000000003</v>
      </c>
      <c r="F23" s="55">
        <f t="shared" ref="F23" si="1">(D23-E23)/E23</f>
        <v>0.31283737925374028</v>
      </c>
      <c r="G23" s="36">
        <f>SUM(G13:G22)</f>
        <v>11022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 t="s">
        <v>34</v>
      </c>
      <c r="C25" s="49" t="s">
        <v>462</v>
      </c>
      <c r="D25" s="43">
        <v>1441.93</v>
      </c>
      <c r="E25" s="41" t="s">
        <v>36</v>
      </c>
      <c r="F25" s="41" t="s">
        <v>36</v>
      </c>
      <c r="G25" s="43">
        <v>270</v>
      </c>
      <c r="H25" s="41" t="s">
        <v>36</v>
      </c>
      <c r="I25" s="41" t="s">
        <v>36</v>
      </c>
      <c r="J25" s="41">
        <v>11</v>
      </c>
      <c r="K25" s="41">
        <v>1</v>
      </c>
      <c r="L25" s="43">
        <v>1441.93</v>
      </c>
      <c r="M25" s="43">
        <v>270</v>
      </c>
      <c r="N25" s="39">
        <v>44344</v>
      </c>
      <c r="O25" s="38" t="s">
        <v>463</v>
      </c>
      <c r="P25" s="35"/>
      <c r="Q25" s="56"/>
      <c r="R25" s="56"/>
      <c r="S25" s="56"/>
      <c r="T25" s="56"/>
      <c r="U25" s="56"/>
      <c r="V25" s="57"/>
      <c r="W25" s="57"/>
      <c r="X25" s="58"/>
      <c r="Y25" s="59"/>
      <c r="Z25" s="34"/>
    </row>
    <row r="26" spans="1:26" ht="25.35" customHeight="1">
      <c r="A26" s="37">
        <v>12</v>
      </c>
      <c r="B26" s="37" t="s">
        <v>34</v>
      </c>
      <c r="C26" s="49" t="s">
        <v>488</v>
      </c>
      <c r="D26" s="43">
        <v>1332.5</v>
      </c>
      <c r="E26" s="41" t="s">
        <v>36</v>
      </c>
      <c r="F26" s="41" t="s">
        <v>36</v>
      </c>
      <c r="G26" s="43">
        <v>282</v>
      </c>
      <c r="H26" s="41" t="s">
        <v>36</v>
      </c>
      <c r="I26" s="41" t="s">
        <v>36</v>
      </c>
      <c r="J26" s="41" t="s">
        <v>36</v>
      </c>
      <c r="K26" s="41">
        <v>1</v>
      </c>
      <c r="L26" s="43">
        <v>1332.5</v>
      </c>
      <c r="M26" s="43">
        <v>282</v>
      </c>
      <c r="N26" s="39">
        <v>44344</v>
      </c>
      <c r="O26" s="38" t="s">
        <v>119</v>
      </c>
      <c r="P26" s="35"/>
      <c r="Q26" s="56"/>
      <c r="R26" s="56"/>
      <c r="S26" s="56"/>
      <c r="T26" s="56"/>
      <c r="U26" s="56"/>
      <c r="V26" s="57"/>
      <c r="W26" s="57"/>
      <c r="X26" s="58"/>
      <c r="Y26" s="59"/>
      <c r="Z26" s="34"/>
    </row>
    <row r="27" spans="1:26" ht="25.35" customHeight="1">
      <c r="A27" s="37">
        <v>13</v>
      </c>
      <c r="B27" s="61" t="s">
        <v>34</v>
      </c>
      <c r="C27" s="49" t="s">
        <v>487</v>
      </c>
      <c r="D27" s="43">
        <v>1309.3699999999999</v>
      </c>
      <c r="E27" s="41" t="s">
        <v>36</v>
      </c>
      <c r="F27" s="41" t="s">
        <v>36</v>
      </c>
      <c r="G27" s="43">
        <v>238</v>
      </c>
      <c r="H27" s="41">
        <v>24</v>
      </c>
      <c r="I27" s="41">
        <f>G27/H27</f>
        <v>9.9166666666666661</v>
      </c>
      <c r="J27" s="41">
        <v>4</v>
      </c>
      <c r="K27" s="41">
        <v>1</v>
      </c>
      <c r="L27" s="43">
        <v>1309.3699999999999</v>
      </c>
      <c r="M27" s="43">
        <v>238</v>
      </c>
      <c r="N27" s="39">
        <v>44344</v>
      </c>
      <c r="O27" s="38" t="s">
        <v>91</v>
      </c>
      <c r="P27" s="35"/>
      <c r="R27" s="40"/>
      <c r="T27" s="35"/>
      <c r="U27" s="34"/>
      <c r="V27" s="34"/>
      <c r="W27" s="34"/>
      <c r="X27" s="34"/>
      <c r="Y27" s="35"/>
      <c r="Z27" s="34"/>
    </row>
    <row r="28" spans="1:26" ht="25.35" customHeight="1">
      <c r="A28" s="37">
        <v>14</v>
      </c>
      <c r="B28" s="61">
        <v>12</v>
      </c>
      <c r="C28" s="53" t="s">
        <v>460</v>
      </c>
      <c r="D28" s="43">
        <v>1140.0999999999999</v>
      </c>
      <c r="E28" s="41">
        <v>1628.65</v>
      </c>
      <c r="F28" s="47">
        <f t="shared" ref="F28:F35" si="2">(D28-E28)/E28</f>
        <v>-0.29997236975409092</v>
      </c>
      <c r="G28" s="43">
        <v>191</v>
      </c>
      <c r="H28" s="41">
        <v>11</v>
      </c>
      <c r="I28" s="41">
        <f>G28/H28</f>
        <v>17.363636363636363</v>
      </c>
      <c r="J28" s="41">
        <v>6</v>
      </c>
      <c r="K28" s="41">
        <v>4</v>
      </c>
      <c r="L28" s="43">
        <v>14471</v>
      </c>
      <c r="M28" s="43">
        <v>2302</v>
      </c>
      <c r="N28" s="39">
        <v>44323</v>
      </c>
      <c r="O28" s="38" t="s">
        <v>50</v>
      </c>
      <c r="P28" s="35"/>
      <c r="R28" s="40"/>
      <c r="T28" s="35"/>
      <c r="U28" s="34"/>
      <c r="V28" s="34"/>
      <c r="W28" s="34"/>
      <c r="X28" s="34"/>
      <c r="Y28" s="35"/>
      <c r="Z28" s="34"/>
    </row>
    <row r="29" spans="1:26" ht="25.35" customHeight="1">
      <c r="A29" s="37">
        <v>15</v>
      </c>
      <c r="B29" s="61">
        <v>11</v>
      </c>
      <c r="C29" s="49" t="s">
        <v>471</v>
      </c>
      <c r="D29" s="43">
        <v>921.04</v>
      </c>
      <c r="E29" s="41">
        <v>2670.99</v>
      </c>
      <c r="F29" s="47">
        <f t="shared" si="2"/>
        <v>-0.65516905716606955</v>
      </c>
      <c r="G29" s="43">
        <v>147</v>
      </c>
      <c r="H29" s="41">
        <v>14</v>
      </c>
      <c r="I29" s="41">
        <f>G29/H29</f>
        <v>10.5</v>
      </c>
      <c r="J29" s="41">
        <v>4</v>
      </c>
      <c r="K29" s="41">
        <v>4</v>
      </c>
      <c r="L29" s="43">
        <v>24373.13</v>
      </c>
      <c r="M29" s="43">
        <v>4043</v>
      </c>
      <c r="N29" s="39">
        <v>44323</v>
      </c>
      <c r="O29" s="38" t="s">
        <v>45</v>
      </c>
      <c r="P29" s="35"/>
      <c r="R29" s="40"/>
      <c r="T29" s="35"/>
      <c r="U29" s="34"/>
      <c r="V29" s="34"/>
      <c r="W29" s="34"/>
      <c r="X29" s="34"/>
      <c r="Y29" s="35"/>
      <c r="Z29" s="34"/>
    </row>
    <row r="30" spans="1:26" ht="25.35" customHeight="1">
      <c r="A30" s="37">
        <v>16</v>
      </c>
      <c r="B30" s="61">
        <v>7</v>
      </c>
      <c r="C30" s="49" t="s">
        <v>491</v>
      </c>
      <c r="D30" s="43">
        <v>830.55</v>
      </c>
      <c r="E30" s="41">
        <v>3443.88</v>
      </c>
      <c r="F30" s="47">
        <f t="shared" si="2"/>
        <v>-0.75883306038537923</v>
      </c>
      <c r="G30" s="43">
        <v>132</v>
      </c>
      <c r="H30" s="41">
        <v>13</v>
      </c>
      <c r="I30" s="41">
        <f>G30/H30</f>
        <v>10.153846153846153</v>
      </c>
      <c r="J30" s="41">
        <v>7</v>
      </c>
      <c r="K30" s="41">
        <v>2</v>
      </c>
      <c r="L30" s="43">
        <v>6557.31</v>
      </c>
      <c r="M30" s="43">
        <v>1103</v>
      </c>
      <c r="N30" s="39">
        <v>44337</v>
      </c>
      <c r="O30" s="38" t="s">
        <v>48</v>
      </c>
      <c r="P30" s="35"/>
      <c r="R30" s="40"/>
      <c r="T30" s="35"/>
      <c r="U30" s="34"/>
      <c r="V30" s="34"/>
      <c r="W30" s="34"/>
      <c r="X30" s="34"/>
      <c r="Y30" s="35"/>
      <c r="Z30" s="34"/>
    </row>
    <row r="31" spans="1:26" ht="25.35" customHeight="1">
      <c r="A31" s="37">
        <v>17</v>
      </c>
      <c r="B31" s="61">
        <v>9</v>
      </c>
      <c r="C31" s="49" t="s">
        <v>496</v>
      </c>
      <c r="D31" s="43">
        <v>757</v>
      </c>
      <c r="E31" s="41">
        <v>2831</v>
      </c>
      <c r="F31" s="47">
        <f t="shared" si="2"/>
        <v>-0.73260332038149067</v>
      </c>
      <c r="G31" s="43">
        <v>121</v>
      </c>
      <c r="H31" s="41" t="s">
        <v>36</v>
      </c>
      <c r="I31" s="41" t="s">
        <v>36</v>
      </c>
      <c r="J31" s="41">
        <v>6</v>
      </c>
      <c r="K31" s="41">
        <v>2</v>
      </c>
      <c r="L31" s="43">
        <v>5063</v>
      </c>
      <c r="M31" s="43">
        <v>868</v>
      </c>
      <c r="N31" s="39">
        <v>44337</v>
      </c>
      <c r="O31" s="38" t="s">
        <v>65</v>
      </c>
      <c r="P31" s="35"/>
      <c r="R31" s="40"/>
      <c r="T31" s="35"/>
      <c r="U31" s="34"/>
      <c r="V31" s="34"/>
      <c r="W31" s="34"/>
      <c r="X31" s="34"/>
      <c r="Y31" s="35"/>
      <c r="Z31" s="34"/>
    </row>
    <row r="32" spans="1:26" ht="25.2" customHeight="1">
      <c r="A32" s="37">
        <v>18</v>
      </c>
      <c r="B32" s="37">
        <v>10</v>
      </c>
      <c r="C32" s="49" t="s">
        <v>446</v>
      </c>
      <c r="D32" s="43">
        <v>659.15</v>
      </c>
      <c r="E32" s="41">
        <v>2766.88</v>
      </c>
      <c r="F32" s="47">
        <f t="shared" si="2"/>
        <v>-0.76177138148383738</v>
      </c>
      <c r="G32" s="43">
        <v>116</v>
      </c>
      <c r="H32" s="41">
        <v>15</v>
      </c>
      <c r="I32" s="41">
        <f>G32/H32</f>
        <v>7.7333333333333334</v>
      </c>
      <c r="J32" s="41">
        <v>8</v>
      </c>
      <c r="K32" s="41">
        <v>2</v>
      </c>
      <c r="L32" s="43">
        <v>4733.43</v>
      </c>
      <c r="M32" s="43">
        <v>743</v>
      </c>
      <c r="N32" s="39">
        <v>44337</v>
      </c>
      <c r="O32" s="38" t="s">
        <v>68</v>
      </c>
      <c r="P32" s="35"/>
      <c r="Q32" s="56"/>
      <c r="R32" s="56"/>
      <c r="S32" s="56"/>
      <c r="T32" s="56"/>
      <c r="U32" s="56"/>
      <c r="V32" s="57"/>
      <c r="W32" s="57"/>
      <c r="X32" s="58"/>
      <c r="Y32" s="58"/>
      <c r="Z32" s="34"/>
    </row>
    <row r="33" spans="1:26" ht="25.35" customHeight="1">
      <c r="A33" s="37">
        <v>19</v>
      </c>
      <c r="B33" s="37">
        <v>20</v>
      </c>
      <c r="C33" s="49" t="s">
        <v>236</v>
      </c>
      <c r="D33" s="43">
        <v>561.65</v>
      </c>
      <c r="E33" s="41">
        <v>283.95</v>
      </c>
      <c r="F33" s="47">
        <f t="shared" si="2"/>
        <v>0.97798908258496209</v>
      </c>
      <c r="G33" s="43">
        <v>106</v>
      </c>
      <c r="H33" s="41">
        <v>10</v>
      </c>
      <c r="I33" s="41">
        <f>G33/H33</f>
        <v>10.6</v>
      </c>
      <c r="J33" s="41">
        <v>3</v>
      </c>
      <c r="K33" s="41" t="s">
        <v>36</v>
      </c>
      <c r="L33" s="43">
        <v>115173.37</v>
      </c>
      <c r="M33" s="43">
        <v>23263</v>
      </c>
      <c r="N33" s="39">
        <v>44106</v>
      </c>
      <c r="O33" s="38" t="s">
        <v>68</v>
      </c>
      <c r="P33" s="35"/>
      <c r="Q33" s="56"/>
      <c r="R33" s="56"/>
      <c r="S33" s="56"/>
      <c r="T33" s="56"/>
      <c r="U33" s="56"/>
      <c r="V33" s="57"/>
      <c r="W33" s="57"/>
      <c r="X33" s="58"/>
      <c r="Y33" s="58"/>
      <c r="Z33" s="34"/>
    </row>
    <row r="34" spans="1:26" ht="25.35" customHeight="1">
      <c r="A34" s="37">
        <v>20</v>
      </c>
      <c r="B34" s="37">
        <v>16</v>
      </c>
      <c r="C34" s="53" t="s">
        <v>110</v>
      </c>
      <c r="D34" s="43">
        <v>508.5</v>
      </c>
      <c r="E34" s="41">
        <v>1099.5</v>
      </c>
      <c r="F34" s="47">
        <f t="shared" si="2"/>
        <v>-0.53751705320600274</v>
      </c>
      <c r="G34" s="43">
        <v>95</v>
      </c>
      <c r="H34" s="41">
        <v>8</v>
      </c>
      <c r="I34" s="41">
        <f>G34/H34</f>
        <v>11.875</v>
      </c>
      <c r="J34" s="41">
        <v>3</v>
      </c>
      <c r="K34" s="41">
        <v>4</v>
      </c>
      <c r="L34" s="43">
        <v>21517</v>
      </c>
      <c r="M34" s="43">
        <v>3757</v>
      </c>
      <c r="N34" s="39">
        <v>44323</v>
      </c>
      <c r="O34" s="38" t="s">
        <v>41</v>
      </c>
      <c r="P34" s="35"/>
      <c r="R34" s="40"/>
      <c r="T34" s="35"/>
      <c r="U34" s="34"/>
      <c r="V34" s="34"/>
      <c r="W34" s="35"/>
      <c r="X34" s="34"/>
      <c r="Y34" s="34"/>
      <c r="Z34" s="34"/>
    </row>
    <row r="35" spans="1:26" ht="25.35" customHeight="1">
      <c r="A35" s="14"/>
      <c r="B35" s="14"/>
      <c r="C35" s="28" t="s">
        <v>69</v>
      </c>
      <c r="D35" s="36">
        <f>SUM(D23:D34)</f>
        <v>76002.689999999959</v>
      </c>
      <c r="E35" s="36">
        <f t="shared" ref="E35:G35" si="3">SUM(E23:E34)</f>
        <v>65409.649999999994</v>
      </c>
      <c r="F35" s="55">
        <f t="shared" si="2"/>
        <v>0.16194919251211351</v>
      </c>
      <c r="G35" s="36">
        <f t="shared" si="3"/>
        <v>12720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25</v>
      </c>
      <c r="C37" s="53" t="s">
        <v>406</v>
      </c>
      <c r="D37" s="43">
        <v>368</v>
      </c>
      <c r="E37" s="41">
        <v>91.5</v>
      </c>
      <c r="F37" s="47">
        <f t="shared" ref="F37:F45" si="4">(D37-E37)/E37</f>
        <v>3.0218579234972678</v>
      </c>
      <c r="G37" s="43">
        <v>68</v>
      </c>
      <c r="H37" s="41">
        <v>3</v>
      </c>
      <c r="I37" s="41">
        <f>G37/H37</f>
        <v>22.666666666666668</v>
      </c>
      <c r="J37" s="41">
        <v>3</v>
      </c>
      <c r="K37" s="41">
        <v>5</v>
      </c>
      <c r="L37" s="43">
        <v>21844.32</v>
      </c>
      <c r="M37" s="43">
        <v>3926</v>
      </c>
      <c r="N37" s="39">
        <v>44316</v>
      </c>
      <c r="O37" s="38" t="s">
        <v>68</v>
      </c>
      <c r="P37" s="35"/>
      <c r="Q37" s="56"/>
      <c r="R37" s="56"/>
      <c r="S37" s="56"/>
      <c r="T37" s="56"/>
      <c r="U37" s="56"/>
      <c r="V37" s="57"/>
      <c r="W37" s="57"/>
      <c r="X37" s="59"/>
      <c r="Y37" s="58"/>
      <c r="Z37" s="34"/>
    </row>
    <row r="38" spans="1:26" ht="25.35" customHeight="1">
      <c r="A38" s="37">
        <v>22</v>
      </c>
      <c r="B38" s="37">
        <v>16</v>
      </c>
      <c r="C38" s="60" t="s">
        <v>445</v>
      </c>
      <c r="D38" s="43">
        <v>229.5</v>
      </c>
      <c r="E38" s="41">
        <v>987.1</v>
      </c>
      <c r="F38" s="47">
        <f t="shared" si="4"/>
        <v>-0.76750075980143861</v>
      </c>
      <c r="G38" s="43">
        <v>43</v>
      </c>
      <c r="H38" s="41">
        <v>5</v>
      </c>
      <c r="I38" s="41">
        <f>G38/H38</f>
        <v>8.6</v>
      </c>
      <c r="J38" s="41">
        <v>3</v>
      </c>
      <c r="K38" s="41">
        <v>5</v>
      </c>
      <c r="L38" s="43">
        <v>26830.92</v>
      </c>
      <c r="M38" s="43">
        <v>4721</v>
      </c>
      <c r="N38" s="39">
        <v>44316</v>
      </c>
      <c r="O38" s="38" t="s">
        <v>91</v>
      </c>
      <c r="P38" s="35"/>
      <c r="R38" s="40"/>
      <c r="T38" s="35"/>
      <c r="U38" s="34"/>
      <c r="V38" s="34"/>
      <c r="W38" s="35"/>
      <c r="X38" s="34"/>
      <c r="Y38" s="34"/>
      <c r="Z38" s="34"/>
    </row>
    <row r="39" spans="1:26" ht="25.35" customHeight="1">
      <c r="A39" s="37">
        <v>23</v>
      </c>
      <c r="B39" s="37">
        <v>14</v>
      </c>
      <c r="C39" s="29" t="s">
        <v>501</v>
      </c>
      <c r="D39" s="43">
        <v>215</v>
      </c>
      <c r="E39" s="41">
        <v>1205</v>
      </c>
      <c r="F39" s="47">
        <f t="shared" si="4"/>
        <v>-0.82157676348547715</v>
      </c>
      <c r="G39" s="43">
        <v>35</v>
      </c>
      <c r="H39" s="41" t="s">
        <v>36</v>
      </c>
      <c r="I39" s="41" t="s">
        <v>36</v>
      </c>
      <c r="J39" s="41">
        <v>2</v>
      </c>
      <c r="K39" s="41">
        <v>3</v>
      </c>
      <c r="L39" s="43">
        <v>5179</v>
      </c>
      <c r="M39" s="43">
        <v>1036</v>
      </c>
      <c r="N39" s="39">
        <v>44330</v>
      </c>
      <c r="O39" s="48" t="s">
        <v>65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4.75" customHeight="1">
      <c r="A40" s="37">
        <v>24</v>
      </c>
      <c r="B40" s="61">
        <v>21</v>
      </c>
      <c r="C40" s="29" t="s">
        <v>495</v>
      </c>
      <c r="D40" s="43">
        <v>197.8</v>
      </c>
      <c r="E40" s="43">
        <v>255</v>
      </c>
      <c r="F40" s="47">
        <f t="shared" si="4"/>
        <v>-0.22431372549019604</v>
      </c>
      <c r="G40" s="43">
        <v>38</v>
      </c>
      <c r="H40" s="41" t="s">
        <v>36</v>
      </c>
      <c r="I40" s="41" t="s">
        <v>36</v>
      </c>
      <c r="J40" s="41" t="s">
        <v>36</v>
      </c>
      <c r="K40" s="41">
        <v>3</v>
      </c>
      <c r="L40" s="43">
        <v>1908.12</v>
      </c>
      <c r="M40" s="43">
        <v>386</v>
      </c>
      <c r="N40" s="39">
        <v>44330</v>
      </c>
      <c r="O40" s="38" t="s">
        <v>119</v>
      </c>
      <c r="P40" s="35"/>
      <c r="R40" s="40"/>
      <c r="T40" s="35"/>
      <c r="U40" s="34"/>
      <c r="V40" s="34"/>
      <c r="W40" s="34"/>
      <c r="X40" s="35"/>
      <c r="Y40" s="34"/>
      <c r="Z40" s="34"/>
    </row>
    <row r="41" spans="1:26" ht="25.35" customHeight="1">
      <c r="A41" s="37">
        <v>25</v>
      </c>
      <c r="B41" s="37">
        <v>13</v>
      </c>
      <c r="C41" s="29" t="s">
        <v>492</v>
      </c>
      <c r="D41" s="43">
        <v>187</v>
      </c>
      <c r="E41" s="43">
        <v>1410</v>
      </c>
      <c r="F41" s="47">
        <f t="shared" si="4"/>
        <v>-0.86737588652482267</v>
      </c>
      <c r="G41" s="43">
        <v>30</v>
      </c>
      <c r="H41" s="41" t="s">
        <v>36</v>
      </c>
      <c r="I41" s="41" t="s">
        <v>36</v>
      </c>
      <c r="J41" s="41" t="s">
        <v>36</v>
      </c>
      <c r="K41" s="41">
        <v>2</v>
      </c>
      <c r="L41" s="43">
        <v>1597</v>
      </c>
      <c r="M41" s="43">
        <v>301</v>
      </c>
      <c r="N41" s="39">
        <v>44337</v>
      </c>
      <c r="O41" s="38" t="s">
        <v>119</v>
      </c>
      <c r="P41" s="35"/>
      <c r="R41" s="40"/>
      <c r="T41" s="35"/>
      <c r="U41" s="34"/>
      <c r="V41" s="34"/>
      <c r="W41" s="34"/>
      <c r="X41" s="34"/>
      <c r="Y41" s="34"/>
      <c r="Z41" s="35"/>
    </row>
    <row r="42" spans="1:26" ht="24.6" customHeight="1">
      <c r="A42" s="37">
        <v>26</v>
      </c>
      <c r="B42" s="37">
        <v>23</v>
      </c>
      <c r="C42" s="42" t="s">
        <v>241</v>
      </c>
      <c r="D42" s="43">
        <v>169</v>
      </c>
      <c r="E42" s="41">
        <v>181.5</v>
      </c>
      <c r="F42" s="47">
        <f t="shared" si="4"/>
        <v>-6.8870523415977963E-2</v>
      </c>
      <c r="G42" s="43">
        <v>32</v>
      </c>
      <c r="H42" s="41">
        <v>3</v>
      </c>
      <c r="I42" s="41">
        <f>G42/H42</f>
        <v>10.666666666666666</v>
      </c>
      <c r="J42" s="41">
        <v>1</v>
      </c>
      <c r="K42" s="41" t="s">
        <v>36</v>
      </c>
      <c r="L42" s="43">
        <v>66216.77</v>
      </c>
      <c r="M42" s="43">
        <v>14230</v>
      </c>
      <c r="N42" s="39">
        <v>44113</v>
      </c>
      <c r="O42" s="38" t="s">
        <v>48</v>
      </c>
      <c r="P42" s="35"/>
      <c r="R42" s="40"/>
      <c r="T42" s="35"/>
      <c r="U42" s="34"/>
      <c r="V42" s="34"/>
      <c r="W42" s="34"/>
      <c r="X42" s="34"/>
      <c r="Y42" s="35"/>
      <c r="Z42" s="34"/>
    </row>
    <row r="43" spans="1:26" ht="25.35" customHeight="1">
      <c r="A43" s="37">
        <v>27</v>
      </c>
      <c r="B43" s="37">
        <v>22</v>
      </c>
      <c r="C43" s="29" t="s">
        <v>494</v>
      </c>
      <c r="D43" s="43">
        <v>130</v>
      </c>
      <c r="E43" s="43">
        <v>229</v>
      </c>
      <c r="F43" s="47">
        <f t="shared" si="4"/>
        <v>-0.43231441048034935</v>
      </c>
      <c r="G43" s="43">
        <v>25</v>
      </c>
      <c r="H43" s="41" t="s">
        <v>36</v>
      </c>
      <c r="I43" s="41" t="s">
        <v>36</v>
      </c>
      <c r="J43" s="41" t="s">
        <v>36</v>
      </c>
      <c r="K43" s="41">
        <v>4</v>
      </c>
      <c r="L43" s="43">
        <f>1831.5+D43</f>
        <v>1961.5</v>
      </c>
      <c r="M43" s="43">
        <f>321+G43</f>
        <v>346</v>
      </c>
      <c r="N43" s="39">
        <v>44323</v>
      </c>
      <c r="O43" s="38" t="s">
        <v>119</v>
      </c>
      <c r="P43" s="35"/>
      <c r="R43" s="40"/>
      <c r="T43" s="35"/>
      <c r="U43" s="34"/>
      <c r="V43" s="34"/>
      <c r="W43" s="35"/>
      <c r="X43" s="34"/>
      <c r="Y43" s="34"/>
      <c r="Z43" s="34"/>
    </row>
    <row r="44" spans="1:26" ht="24.75" customHeight="1">
      <c r="A44" s="37">
        <v>28</v>
      </c>
      <c r="B44" s="37">
        <v>15</v>
      </c>
      <c r="C44" s="29" t="s">
        <v>502</v>
      </c>
      <c r="D44" s="43">
        <v>81</v>
      </c>
      <c r="E44" s="41">
        <v>1139.48</v>
      </c>
      <c r="F44" s="47">
        <f t="shared" si="4"/>
        <v>-0.92891494365851091</v>
      </c>
      <c r="G44" s="43">
        <v>12</v>
      </c>
      <c r="H44" s="41">
        <v>3</v>
      </c>
      <c r="I44" s="41">
        <f>G44/H44</f>
        <v>4</v>
      </c>
      <c r="J44" s="41">
        <v>1</v>
      </c>
      <c r="K44" s="41">
        <v>3</v>
      </c>
      <c r="L44" s="43">
        <v>7995.11</v>
      </c>
      <c r="M44" s="43">
        <v>1300</v>
      </c>
      <c r="N44" s="39">
        <v>44330</v>
      </c>
      <c r="O44" s="38" t="s">
        <v>45</v>
      </c>
      <c r="P44" s="35"/>
      <c r="R44" s="40"/>
      <c r="T44" s="35"/>
      <c r="U44" s="34"/>
      <c r="V44" s="34"/>
      <c r="W44" s="35"/>
      <c r="X44" s="34"/>
      <c r="Y44" s="34"/>
      <c r="Z44" s="34"/>
    </row>
    <row r="45" spans="1:26" ht="25.35" customHeight="1">
      <c r="A45" s="14"/>
      <c r="B45" s="14"/>
      <c r="C45" s="28" t="s">
        <v>123</v>
      </c>
      <c r="D45" s="36">
        <f>SUM(D35:D44)</f>
        <v>77579.989999999962</v>
      </c>
      <c r="E45" s="36">
        <f t="shared" ref="E45:G45" si="5">SUM(E35:E44)</f>
        <v>70908.23</v>
      </c>
      <c r="F45" s="55">
        <f t="shared" si="4"/>
        <v>9.4090065426819511E-2</v>
      </c>
      <c r="G45" s="36">
        <f t="shared" si="5"/>
        <v>13003</v>
      </c>
      <c r="H45" s="36"/>
      <c r="I45" s="16"/>
      <c r="J45" s="15"/>
      <c r="K45" s="17"/>
      <c r="L45" s="18"/>
      <c r="M45" s="22"/>
      <c r="N45" s="19"/>
      <c r="O45" s="48"/>
    </row>
    <row r="46" spans="1:26" ht="23.1" customHeight="1"/>
    <row r="47" spans="1:26" ht="17.25" customHeight="1"/>
    <row r="61" spans="16:18">
      <c r="R61" s="35"/>
    </row>
    <row r="64" spans="16:18">
      <c r="P64" s="35"/>
    </row>
    <row r="68" ht="12" customHeight="1"/>
  </sheetData>
  <sortState xmlns:xlrd2="http://schemas.microsoft.com/office/spreadsheetml/2017/richdata2" ref="B13:O44">
    <sortCondition descending="1" ref="D13:D44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96BB-195F-49AA-B85F-FBBF0CD2DF2D}">
  <dimension ref="A1:Z67"/>
  <sheetViews>
    <sheetView topLeftCell="A16" zoomScale="60" zoomScaleNormal="60" workbookViewId="0">
      <selection activeCell="C39" sqref="C3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2" style="33" bestFit="1" customWidth="1"/>
    <col min="24" max="24" width="13.6640625" style="33" customWidth="1"/>
    <col min="25" max="25" width="8.88671875" style="33"/>
    <col min="26" max="26" width="14.88671875" style="33" customWidth="1"/>
    <col min="27" max="16384" width="8.88671875" style="33"/>
  </cols>
  <sheetData>
    <row r="1" spans="1:26" ht="19.5" customHeight="1">
      <c r="E1" s="2" t="s">
        <v>503</v>
      </c>
      <c r="F1" s="2"/>
      <c r="G1" s="2"/>
      <c r="H1" s="2"/>
      <c r="I1" s="2"/>
    </row>
    <row r="2" spans="1:26" ht="19.5" customHeight="1">
      <c r="E2" s="2" t="s">
        <v>504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499</v>
      </c>
      <c r="E6" s="4" t="s">
        <v>505</v>
      </c>
      <c r="F6" s="129"/>
      <c r="G6" s="4" t="s">
        <v>499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Z9" s="35"/>
    </row>
    <row r="10" spans="1:26">
      <c r="A10" s="132"/>
      <c r="B10" s="132"/>
      <c r="C10" s="129"/>
      <c r="D10" s="79" t="s">
        <v>500</v>
      </c>
      <c r="E10" s="79" t="s">
        <v>506</v>
      </c>
      <c r="F10" s="129"/>
      <c r="G10" s="79" t="s">
        <v>500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Z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Z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7"/>
      <c r="X12" s="58"/>
      <c r="Z12" s="58"/>
    </row>
    <row r="13" spans="1:26" ht="25.35" customHeight="1">
      <c r="A13" s="37">
        <v>1</v>
      </c>
      <c r="B13" s="37" t="s">
        <v>34</v>
      </c>
      <c r="C13" s="29" t="s">
        <v>432</v>
      </c>
      <c r="D13" s="43">
        <v>17480.71</v>
      </c>
      <c r="E13" s="41" t="s">
        <v>36</v>
      </c>
      <c r="F13" s="41" t="s">
        <v>36</v>
      </c>
      <c r="G13" s="43">
        <v>3586</v>
      </c>
      <c r="H13" s="41">
        <v>138</v>
      </c>
      <c r="I13" s="41">
        <f>G13/H13</f>
        <v>25.985507246376812</v>
      </c>
      <c r="J13" s="41">
        <v>17</v>
      </c>
      <c r="K13" s="41">
        <v>1</v>
      </c>
      <c r="L13" s="43">
        <v>17793</v>
      </c>
      <c r="M13" s="43">
        <v>3657</v>
      </c>
      <c r="N13" s="39">
        <v>44337</v>
      </c>
      <c r="O13" s="38" t="s">
        <v>41</v>
      </c>
      <c r="P13" s="35"/>
      <c r="Q13" s="56"/>
      <c r="R13" s="56"/>
      <c r="S13" s="56"/>
      <c r="T13" s="56"/>
      <c r="U13" s="56"/>
      <c r="V13" s="57"/>
      <c r="W13" s="57"/>
      <c r="X13" s="58"/>
      <c r="Y13" s="34"/>
      <c r="Z13" s="58"/>
    </row>
    <row r="14" spans="1:26" ht="25.35" customHeight="1">
      <c r="A14" s="37">
        <v>2</v>
      </c>
      <c r="B14" s="37">
        <v>1</v>
      </c>
      <c r="C14" s="29" t="s">
        <v>469</v>
      </c>
      <c r="D14" s="43">
        <v>8392</v>
      </c>
      <c r="E14" s="41">
        <v>15357.15</v>
      </c>
      <c r="F14" s="47">
        <f>(D14-E14)/E14</f>
        <v>-0.45354444021188828</v>
      </c>
      <c r="G14" s="43">
        <v>1256</v>
      </c>
      <c r="H14" s="41">
        <v>70</v>
      </c>
      <c r="I14" s="41">
        <f>G14/H14</f>
        <v>17.942857142857143</v>
      </c>
      <c r="J14" s="41">
        <v>11</v>
      </c>
      <c r="K14" s="41">
        <v>2</v>
      </c>
      <c r="L14" s="43">
        <v>34317.870000000003</v>
      </c>
      <c r="M14" s="43">
        <v>5323</v>
      </c>
      <c r="N14" s="39">
        <v>44330</v>
      </c>
      <c r="O14" s="38" t="s">
        <v>48</v>
      </c>
      <c r="P14" s="35"/>
      <c r="Q14" s="56"/>
      <c r="R14" s="56"/>
      <c r="S14" s="56"/>
      <c r="T14" s="56"/>
      <c r="U14" s="56"/>
      <c r="V14" s="57"/>
      <c r="W14" s="57"/>
      <c r="X14" s="58"/>
      <c r="Y14" s="34"/>
      <c r="Z14" s="58"/>
    </row>
    <row r="15" spans="1:26" ht="25.35" customHeight="1">
      <c r="A15" s="37">
        <v>3</v>
      </c>
      <c r="B15" s="37" t="s">
        <v>34</v>
      </c>
      <c r="C15" s="29" t="s">
        <v>490</v>
      </c>
      <c r="D15" s="43">
        <v>6610.59</v>
      </c>
      <c r="E15" s="41" t="s">
        <v>36</v>
      </c>
      <c r="F15" s="41" t="s">
        <v>36</v>
      </c>
      <c r="G15" s="43">
        <v>1004</v>
      </c>
      <c r="H15" s="41">
        <v>79</v>
      </c>
      <c r="I15" s="41">
        <f>G15/H15</f>
        <v>12.708860759493671</v>
      </c>
      <c r="J15" s="41">
        <v>14</v>
      </c>
      <c r="K15" s="41">
        <v>1</v>
      </c>
      <c r="L15" s="43">
        <v>6610.59</v>
      </c>
      <c r="M15" s="43">
        <v>1004</v>
      </c>
      <c r="N15" s="39">
        <v>44337</v>
      </c>
      <c r="O15" s="38" t="s">
        <v>48</v>
      </c>
      <c r="P15" s="35"/>
      <c r="Q15" s="56"/>
      <c r="R15" s="56"/>
      <c r="S15" s="56"/>
      <c r="T15" s="56"/>
      <c r="U15" s="56"/>
      <c r="V15" s="57"/>
      <c r="W15" s="57"/>
      <c r="X15" s="58"/>
      <c r="Y15" s="34"/>
      <c r="Z15" s="58"/>
    </row>
    <row r="16" spans="1:26" ht="25.35" customHeight="1">
      <c r="A16" s="37">
        <v>4</v>
      </c>
      <c r="B16" s="37">
        <v>2</v>
      </c>
      <c r="C16" s="29" t="s">
        <v>239</v>
      </c>
      <c r="D16" s="43">
        <v>5903.65</v>
      </c>
      <c r="E16" s="41">
        <v>10138.94</v>
      </c>
      <c r="F16" s="47">
        <f>(D16-E16)/E16</f>
        <v>-0.41772512708429094</v>
      </c>
      <c r="G16" s="43">
        <v>1187</v>
      </c>
      <c r="H16" s="41">
        <v>77</v>
      </c>
      <c r="I16" s="41">
        <f>G16/H16</f>
        <v>15.415584415584416</v>
      </c>
      <c r="J16" s="41">
        <v>10</v>
      </c>
      <c r="K16" s="41">
        <v>3</v>
      </c>
      <c r="L16" s="43">
        <v>42649.25</v>
      </c>
      <c r="M16" s="43">
        <v>8764</v>
      </c>
      <c r="N16" s="39">
        <v>44323</v>
      </c>
      <c r="O16" s="38" t="s">
        <v>45</v>
      </c>
      <c r="P16" s="35"/>
      <c r="Q16" s="56"/>
      <c r="R16" s="56"/>
      <c r="S16" s="56"/>
      <c r="T16" s="56"/>
      <c r="U16" s="56"/>
      <c r="V16" s="57"/>
      <c r="W16" s="57"/>
      <c r="X16" s="58"/>
      <c r="Y16" s="34"/>
      <c r="Z16" s="58"/>
    </row>
    <row r="17" spans="1:26" ht="25.35" customHeight="1">
      <c r="A17" s="37">
        <v>5</v>
      </c>
      <c r="B17" s="37" t="s">
        <v>34</v>
      </c>
      <c r="C17" s="29" t="s">
        <v>470</v>
      </c>
      <c r="D17" s="43">
        <v>5453</v>
      </c>
      <c r="E17" s="41" t="s">
        <v>36</v>
      </c>
      <c r="F17" s="41" t="s">
        <v>36</v>
      </c>
      <c r="G17" s="43">
        <v>828</v>
      </c>
      <c r="H17" s="41" t="s">
        <v>36</v>
      </c>
      <c r="I17" s="41" t="s">
        <v>36</v>
      </c>
      <c r="J17" s="41">
        <v>6</v>
      </c>
      <c r="K17" s="41">
        <v>1</v>
      </c>
      <c r="L17" s="43">
        <v>5453</v>
      </c>
      <c r="M17" s="43">
        <v>828</v>
      </c>
      <c r="N17" s="39">
        <v>44337</v>
      </c>
      <c r="O17" s="38" t="s">
        <v>65</v>
      </c>
      <c r="P17" s="35"/>
      <c r="Q17" s="56"/>
      <c r="R17" s="56"/>
      <c r="S17" s="56"/>
      <c r="T17" s="56"/>
      <c r="U17" s="56"/>
      <c r="V17" s="57"/>
      <c r="W17" s="57"/>
      <c r="X17" s="58"/>
      <c r="Y17" s="34"/>
      <c r="Z17" s="58"/>
    </row>
    <row r="18" spans="1:26" ht="25.35" customHeight="1">
      <c r="A18" s="37">
        <v>6</v>
      </c>
      <c r="B18" s="37">
        <v>3</v>
      </c>
      <c r="C18" s="42" t="s">
        <v>493</v>
      </c>
      <c r="D18" s="43">
        <v>3596.97</v>
      </c>
      <c r="E18" s="41">
        <v>9826.1299999999992</v>
      </c>
      <c r="F18" s="47">
        <f>(D18-E18)/E18</f>
        <v>-0.63393828496061011</v>
      </c>
      <c r="G18" s="43">
        <v>538</v>
      </c>
      <c r="H18" s="31">
        <v>37</v>
      </c>
      <c r="I18" s="41">
        <f>G18/H18</f>
        <v>14.54054054054054</v>
      </c>
      <c r="J18" s="41">
        <v>8</v>
      </c>
      <c r="K18" s="41">
        <v>3</v>
      </c>
      <c r="L18" s="43">
        <v>44736.71</v>
      </c>
      <c r="M18" s="43">
        <v>6439</v>
      </c>
      <c r="N18" s="39">
        <v>44323</v>
      </c>
      <c r="O18" s="46" t="s">
        <v>39</v>
      </c>
      <c r="P18" s="35"/>
      <c r="Q18" s="56"/>
      <c r="R18" s="56"/>
      <c r="S18" s="56"/>
      <c r="T18" s="56"/>
      <c r="U18" s="56"/>
      <c r="V18" s="57"/>
      <c r="W18" s="57"/>
      <c r="X18" s="58"/>
      <c r="Y18" s="34"/>
      <c r="Z18" s="58"/>
    </row>
    <row r="19" spans="1:26" ht="25.35" customHeight="1">
      <c r="A19" s="37">
        <v>7</v>
      </c>
      <c r="B19" s="37" t="s">
        <v>34</v>
      </c>
      <c r="C19" s="29" t="s">
        <v>491</v>
      </c>
      <c r="D19" s="43">
        <v>3443.88</v>
      </c>
      <c r="E19" s="41" t="s">
        <v>36</v>
      </c>
      <c r="F19" s="41" t="s">
        <v>36</v>
      </c>
      <c r="G19" s="43">
        <v>549</v>
      </c>
      <c r="H19" s="41">
        <v>70</v>
      </c>
      <c r="I19" s="41">
        <f>G19/H19</f>
        <v>7.8428571428571425</v>
      </c>
      <c r="J19" s="41">
        <v>14</v>
      </c>
      <c r="K19" s="41">
        <v>1</v>
      </c>
      <c r="L19" s="43">
        <v>3995.38</v>
      </c>
      <c r="M19" s="43">
        <v>643</v>
      </c>
      <c r="N19" s="39">
        <v>44337</v>
      </c>
      <c r="O19" s="48" t="s">
        <v>48</v>
      </c>
      <c r="P19" s="35"/>
      <c r="Q19" s="56"/>
      <c r="R19" s="56"/>
      <c r="S19" s="56"/>
      <c r="T19" s="56"/>
      <c r="U19" s="56"/>
      <c r="V19" s="57"/>
      <c r="W19" s="57"/>
      <c r="X19" s="58"/>
      <c r="Y19" s="34"/>
      <c r="Z19" s="58"/>
    </row>
    <row r="20" spans="1:26" ht="25.35" customHeight="1">
      <c r="A20" s="37">
        <v>8</v>
      </c>
      <c r="B20" s="37">
        <v>4</v>
      </c>
      <c r="C20" s="50" t="s">
        <v>395</v>
      </c>
      <c r="D20" s="43">
        <v>3247.88</v>
      </c>
      <c r="E20" s="41">
        <v>4717.62</v>
      </c>
      <c r="F20" s="47">
        <f>(D20-E20)/E20</f>
        <v>-0.31154268465878976</v>
      </c>
      <c r="G20" s="43">
        <v>643</v>
      </c>
      <c r="H20" s="31">
        <v>50</v>
      </c>
      <c r="I20" s="41">
        <f>G20/H20</f>
        <v>12.86</v>
      </c>
      <c r="J20" s="41">
        <v>11</v>
      </c>
      <c r="K20" s="41">
        <v>4</v>
      </c>
      <c r="L20" s="43">
        <v>38589</v>
      </c>
      <c r="M20" s="43">
        <v>7994</v>
      </c>
      <c r="N20" s="39">
        <v>44316</v>
      </c>
      <c r="O20" s="38" t="s">
        <v>41</v>
      </c>
      <c r="P20" s="35"/>
      <c r="Q20" s="56"/>
      <c r="R20" s="56"/>
      <c r="S20" s="56"/>
      <c r="T20" s="56"/>
      <c r="U20" s="56"/>
      <c r="V20" s="57"/>
      <c r="W20" s="57"/>
      <c r="X20" s="58"/>
      <c r="Y20" s="34"/>
      <c r="Z20" s="58"/>
    </row>
    <row r="21" spans="1:26" ht="25.35" customHeight="1">
      <c r="A21" s="37">
        <v>9</v>
      </c>
      <c r="B21" s="37" t="s">
        <v>34</v>
      </c>
      <c r="C21" s="49" t="s">
        <v>496</v>
      </c>
      <c r="D21" s="43">
        <v>2831</v>
      </c>
      <c r="E21" s="41" t="s">
        <v>36</v>
      </c>
      <c r="F21" s="41" t="s">
        <v>36</v>
      </c>
      <c r="G21" s="43">
        <v>460</v>
      </c>
      <c r="H21" s="41" t="s">
        <v>36</v>
      </c>
      <c r="I21" s="41" t="s">
        <v>36</v>
      </c>
      <c r="J21" s="41">
        <v>14</v>
      </c>
      <c r="K21" s="41">
        <v>1</v>
      </c>
      <c r="L21" s="43" t="s">
        <v>507</v>
      </c>
      <c r="M21" s="43">
        <v>460</v>
      </c>
      <c r="N21" s="39">
        <v>44337</v>
      </c>
      <c r="O21" s="38" t="s">
        <v>65</v>
      </c>
      <c r="P21" s="35"/>
      <c r="Q21" s="56"/>
      <c r="R21" s="56"/>
      <c r="S21" s="56"/>
      <c r="T21" s="56"/>
      <c r="U21" s="56"/>
      <c r="V21" s="57"/>
      <c r="W21" s="57"/>
      <c r="X21" s="58"/>
      <c r="Y21" s="34"/>
      <c r="Z21" s="58"/>
    </row>
    <row r="22" spans="1:26" ht="25.35" customHeight="1">
      <c r="A22" s="37">
        <v>10</v>
      </c>
      <c r="B22" s="37" t="s">
        <v>34</v>
      </c>
      <c r="C22" s="49" t="s">
        <v>446</v>
      </c>
      <c r="D22" s="43">
        <v>2766.88</v>
      </c>
      <c r="E22" s="41" t="s">
        <v>36</v>
      </c>
      <c r="F22" s="41" t="s">
        <v>36</v>
      </c>
      <c r="G22" s="43">
        <v>416</v>
      </c>
      <c r="H22" s="41">
        <v>63</v>
      </c>
      <c r="I22" s="41">
        <f>G22/H22</f>
        <v>6.6031746031746028</v>
      </c>
      <c r="J22" s="41">
        <v>13</v>
      </c>
      <c r="K22" s="41">
        <v>1</v>
      </c>
      <c r="L22" s="43">
        <v>2766.88</v>
      </c>
      <c r="M22" s="43">
        <v>416</v>
      </c>
      <c r="N22" s="39">
        <v>44337</v>
      </c>
      <c r="O22" s="38" t="s">
        <v>68</v>
      </c>
      <c r="P22" s="35"/>
      <c r="Q22" s="56"/>
      <c r="R22" s="56"/>
      <c r="S22" s="56"/>
      <c r="T22" s="56"/>
      <c r="U22" s="56"/>
      <c r="V22" s="57"/>
      <c r="W22" s="57"/>
      <c r="X22" s="58"/>
      <c r="Y22" s="34"/>
      <c r="Z22" s="58"/>
    </row>
    <row r="23" spans="1:26" ht="25.35" customHeight="1">
      <c r="A23" s="14"/>
      <c r="B23" s="14"/>
      <c r="C23" s="28" t="s">
        <v>53</v>
      </c>
      <c r="D23" s="36">
        <f>SUM(D13:D22)</f>
        <v>59726.55999999999</v>
      </c>
      <c r="E23" s="36">
        <f t="shared" ref="E23:G23" si="0">SUM(E13:E22)</f>
        <v>40039.840000000004</v>
      </c>
      <c r="F23" s="55">
        <f t="shared" ref="F23" si="1">(D23-E23)/E23</f>
        <v>0.4916782884247286</v>
      </c>
      <c r="G23" s="36">
        <f t="shared" si="0"/>
        <v>10467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5</v>
      </c>
      <c r="C25" s="49" t="s">
        <v>471</v>
      </c>
      <c r="D25" s="43">
        <v>2670.99</v>
      </c>
      <c r="E25" s="41">
        <v>4282.87</v>
      </c>
      <c r="F25" s="47">
        <f t="shared" ref="F25:F31" si="2">(D25-E25)/E25</f>
        <v>-0.37635510767312574</v>
      </c>
      <c r="G25" s="43">
        <v>437</v>
      </c>
      <c r="H25" s="41">
        <v>34</v>
      </c>
      <c r="I25" s="41">
        <f>G25/H25</f>
        <v>12.852941176470589</v>
      </c>
      <c r="J25" s="41">
        <v>7</v>
      </c>
      <c r="K25" s="41">
        <v>3</v>
      </c>
      <c r="L25" s="43">
        <v>22555.7</v>
      </c>
      <c r="M25" s="43">
        <v>3736</v>
      </c>
      <c r="N25" s="39">
        <v>44323</v>
      </c>
      <c r="O25" s="38" t="s">
        <v>45</v>
      </c>
      <c r="P25" s="35"/>
      <c r="Q25" s="56"/>
      <c r="R25" s="56"/>
      <c r="S25" s="56"/>
      <c r="T25" s="56"/>
      <c r="U25" s="56"/>
      <c r="V25" s="57"/>
      <c r="W25" s="57"/>
      <c r="X25" s="59"/>
      <c r="Y25" s="34"/>
      <c r="Z25" s="58"/>
    </row>
    <row r="26" spans="1:26" ht="25.35" customHeight="1">
      <c r="A26" s="37">
        <v>12</v>
      </c>
      <c r="B26" s="37">
        <v>10</v>
      </c>
      <c r="C26" s="53" t="s">
        <v>460</v>
      </c>
      <c r="D26" s="43">
        <v>1628.65</v>
      </c>
      <c r="E26" s="41">
        <v>2406.75</v>
      </c>
      <c r="F26" s="47">
        <f t="shared" si="2"/>
        <v>-0.32329905474187176</v>
      </c>
      <c r="G26" s="43">
        <v>239</v>
      </c>
      <c r="H26" s="41">
        <v>17</v>
      </c>
      <c r="I26" s="41">
        <f>G26/H26</f>
        <v>14.058823529411764</v>
      </c>
      <c r="J26" s="41">
        <v>4</v>
      </c>
      <c r="K26" s="41">
        <v>3</v>
      </c>
      <c r="L26" s="43">
        <v>12294</v>
      </c>
      <c r="M26" s="43">
        <v>1934</v>
      </c>
      <c r="N26" s="39">
        <v>44323</v>
      </c>
      <c r="O26" s="38" t="s">
        <v>50</v>
      </c>
      <c r="P26" s="35"/>
      <c r="Q26" s="56"/>
      <c r="R26" s="56"/>
      <c r="S26" s="56"/>
      <c r="T26" s="56"/>
      <c r="U26" s="56"/>
      <c r="V26" s="57"/>
      <c r="W26" s="57"/>
      <c r="X26" s="59"/>
      <c r="Y26" s="34"/>
      <c r="Z26" s="58"/>
    </row>
    <row r="27" spans="1:26" ht="24.6" customHeight="1">
      <c r="A27" s="37">
        <v>13</v>
      </c>
      <c r="B27" s="37" t="s">
        <v>34</v>
      </c>
      <c r="C27" s="29" t="s">
        <v>492</v>
      </c>
      <c r="D27" s="43">
        <v>1410</v>
      </c>
      <c r="E27" s="41" t="s">
        <v>36</v>
      </c>
      <c r="F27" s="41" t="s">
        <v>36</v>
      </c>
      <c r="G27" s="43">
        <v>271</v>
      </c>
      <c r="H27" s="41" t="s">
        <v>36</v>
      </c>
      <c r="I27" s="41" t="s">
        <v>36</v>
      </c>
      <c r="J27" s="41" t="s">
        <v>36</v>
      </c>
      <c r="K27" s="41">
        <v>1</v>
      </c>
      <c r="L27" s="43">
        <v>1410</v>
      </c>
      <c r="M27" s="43">
        <v>271</v>
      </c>
      <c r="N27" s="39">
        <v>44337</v>
      </c>
      <c r="O27" s="38" t="s">
        <v>119</v>
      </c>
      <c r="P27" s="35"/>
      <c r="R27" s="40"/>
      <c r="T27" s="35"/>
      <c r="U27" s="34"/>
      <c r="V27" s="34"/>
      <c r="W27" s="34"/>
      <c r="X27" s="34"/>
      <c r="Y27" s="35"/>
      <c r="Z27" s="34"/>
    </row>
    <row r="28" spans="1:26" ht="25.35" customHeight="1">
      <c r="A28" s="37">
        <v>14</v>
      </c>
      <c r="B28" s="37">
        <v>9</v>
      </c>
      <c r="C28" s="49" t="s">
        <v>501</v>
      </c>
      <c r="D28" s="43">
        <v>1205</v>
      </c>
      <c r="E28" s="41">
        <v>2600</v>
      </c>
      <c r="F28" s="47">
        <f t="shared" si="2"/>
        <v>-0.53653846153846152</v>
      </c>
      <c r="G28" s="43">
        <v>232</v>
      </c>
      <c r="H28" s="41" t="s">
        <v>36</v>
      </c>
      <c r="I28" s="41" t="s">
        <v>36</v>
      </c>
      <c r="J28" s="41">
        <v>5</v>
      </c>
      <c r="K28" s="41">
        <v>2</v>
      </c>
      <c r="L28" s="43">
        <v>4726</v>
      </c>
      <c r="M28" s="43">
        <v>952</v>
      </c>
      <c r="N28" s="39">
        <v>44330</v>
      </c>
      <c r="O28" s="38" t="s">
        <v>65</v>
      </c>
      <c r="P28" s="35"/>
      <c r="Q28" s="56"/>
      <c r="R28" s="56"/>
      <c r="S28" s="56"/>
      <c r="T28" s="56"/>
      <c r="U28" s="56"/>
      <c r="V28" s="57"/>
      <c r="W28" s="57"/>
      <c r="X28" s="58"/>
      <c r="Y28" s="34"/>
      <c r="Z28" s="58"/>
    </row>
    <row r="29" spans="1:26" ht="25.35" customHeight="1">
      <c r="A29" s="37">
        <v>15</v>
      </c>
      <c r="B29" s="37">
        <v>6</v>
      </c>
      <c r="C29" s="49" t="s">
        <v>502</v>
      </c>
      <c r="D29" s="43">
        <v>1139.48</v>
      </c>
      <c r="E29" s="41">
        <v>4036.25</v>
      </c>
      <c r="F29" s="47">
        <f t="shared" si="2"/>
        <v>-0.71768844843604829</v>
      </c>
      <c r="G29" s="43">
        <v>175</v>
      </c>
      <c r="H29" s="41">
        <v>21</v>
      </c>
      <c r="I29" s="41">
        <f>G29/H29</f>
        <v>8.3333333333333339</v>
      </c>
      <c r="J29" s="41">
        <v>5</v>
      </c>
      <c r="K29" s="41">
        <v>2</v>
      </c>
      <c r="L29" s="43">
        <v>7153.87</v>
      </c>
      <c r="M29" s="43">
        <v>1161</v>
      </c>
      <c r="N29" s="39">
        <v>44330</v>
      </c>
      <c r="O29" s="38" t="s">
        <v>45</v>
      </c>
      <c r="P29" s="35"/>
      <c r="Q29" s="56"/>
      <c r="R29" s="56"/>
      <c r="S29" s="56"/>
      <c r="T29" s="56"/>
      <c r="U29" s="56"/>
      <c r="V29" s="57"/>
      <c r="W29" s="57"/>
      <c r="X29" s="58"/>
      <c r="Y29" s="34"/>
      <c r="Z29" s="58"/>
    </row>
    <row r="30" spans="1:26" ht="25.35" customHeight="1">
      <c r="A30" s="37">
        <v>16</v>
      </c>
      <c r="B30" s="37">
        <v>7</v>
      </c>
      <c r="C30" s="53" t="s">
        <v>110</v>
      </c>
      <c r="D30" s="43">
        <v>1099.5</v>
      </c>
      <c r="E30" s="41">
        <v>2917.5</v>
      </c>
      <c r="F30" s="47">
        <f t="shared" si="2"/>
        <v>-0.62313624678663238</v>
      </c>
      <c r="G30" s="43">
        <v>201</v>
      </c>
      <c r="H30" s="41">
        <v>12</v>
      </c>
      <c r="I30" s="41">
        <f>G30/H30</f>
        <v>16.75</v>
      </c>
      <c r="J30" s="41">
        <v>5</v>
      </c>
      <c r="K30" s="41">
        <v>3</v>
      </c>
      <c r="L30" s="43">
        <v>20274</v>
      </c>
      <c r="M30" s="43">
        <v>3520</v>
      </c>
      <c r="N30" s="39">
        <v>44323</v>
      </c>
      <c r="O30" s="38" t="s">
        <v>41</v>
      </c>
      <c r="P30" s="35"/>
      <c r="R30" s="40"/>
      <c r="T30" s="35"/>
      <c r="U30" s="34"/>
      <c r="V30" s="34"/>
      <c r="W30" s="35"/>
      <c r="X30" s="34"/>
      <c r="Y30" s="34"/>
      <c r="Z30" s="34"/>
    </row>
    <row r="31" spans="1:26" ht="25.35" customHeight="1">
      <c r="A31" s="37">
        <v>17</v>
      </c>
      <c r="B31" s="37">
        <v>11</v>
      </c>
      <c r="C31" s="60" t="s">
        <v>445</v>
      </c>
      <c r="D31" s="43">
        <v>987.1</v>
      </c>
      <c r="E31" s="41">
        <v>1506.7</v>
      </c>
      <c r="F31" s="47">
        <f t="shared" si="2"/>
        <v>-0.34485962699940265</v>
      </c>
      <c r="G31" s="43">
        <v>189</v>
      </c>
      <c r="H31" s="41">
        <v>17</v>
      </c>
      <c r="I31" s="41">
        <f>G31/H31</f>
        <v>11.117647058823529</v>
      </c>
      <c r="J31" s="41">
        <v>6</v>
      </c>
      <c r="K31" s="41">
        <v>4</v>
      </c>
      <c r="L31" s="43">
        <v>26210.42</v>
      </c>
      <c r="M31" s="43">
        <v>4596</v>
      </c>
      <c r="N31" s="39">
        <v>44316</v>
      </c>
      <c r="O31" s="38" t="s">
        <v>91</v>
      </c>
      <c r="P31" s="35"/>
      <c r="R31" s="40"/>
      <c r="T31" s="35"/>
      <c r="U31" s="34"/>
      <c r="V31" s="34"/>
      <c r="W31" s="35"/>
      <c r="X31" s="34"/>
      <c r="Y31" s="34"/>
      <c r="Z31" s="34"/>
    </row>
    <row r="32" spans="1:26" ht="25.35" customHeight="1">
      <c r="A32" s="37">
        <v>18</v>
      </c>
      <c r="B32" s="44" t="s">
        <v>36</v>
      </c>
      <c r="C32" s="60" t="s">
        <v>216</v>
      </c>
      <c r="D32" s="43">
        <v>585</v>
      </c>
      <c r="E32" s="41" t="s">
        <v>36</v>
      </c>
      <c r="F32" s="41" t="s">
        <v>36</v>
      </c>
      <c r="G32" s="43">
        <v>113</v>
      </c>
      <c r="H32" s="41" t="s">
        <v>36</v>
      </c>
      <c r="I32" s="41" t="s">
        <v>36</v>
      </c>
      <c r="J32" s="41">
        <v>3</v>
      </c>
      <c r="K32" s="41">
        <v>2</v>
      </c>
      <c r="L32" s="43">
        <v>2160</v>
      </c>
      <c r="M32" s="43">
        <v>424</v>
      </c>
      <c r="N32" s="39">
        <v>44330</v>
      </c>
      <c r="O32" s="38" t="s">
        <v>81</v>
      </c>
      <c r="P32" s="35"/>
      <c r="R32" s="40"/>
      <c r="T32" s="35"/>
      <c r="U32" s="34"/>
      <c r="V32" s="34"/>
      <c r="W32" s="35"/>
      <c r="X32" s="34"/>
      <c r="Y32" s="34"/>
      <c r="Z32" s="34"/>
    </row>
    <row r="33" spans="1:26" ht="25.35" customHeight="1">
      <c r="A33" s="37">
        <v>19</v>
      </c>
      <c r="B33" s="37">
        <v>8</v>
      </c>
      <c r="C33" s="29" t="s">
        <v>508</v>
      </c>
      <c r="D33" s="43">
        <v>508.08</v>
      </c>
      <c r="E33" s="41">
        <v>2874.95</v>
      </c>
      <c r="F33" s="47">
        <f>(D33-E33)/E33</f>
        <v>-0.82327344823388238</v>
      </c>
      <c r="G33" s="43">
        <v>84</v>
      </c>
      <c r="H33" s="41">
        <v>12</v>
      </c>
      <c r="I33" s="41">
        <f>G33/H33</f>
        <v>7</v>
      </c>
      <c r="J33" s="41">
        <v>6</v>
      </c>
      <c r="K33" s="41">
        <v>2</v>
      </c>
      <c r="L33" s="43">
        <v>4683.45</v>
      </c>
      <c r="M33" s="43">
        <v>799</v>
      </c>
      <c r="N33" s="39">
        <v>44330</v>
      </c>
      <c r="O33" s="38" t="s">
        <v>48</v>
      </c>
      <c r="P33" s="35"/>
      <c r="R33" s="40"/>
      <c r="T33" s="35"/>
      <c r="U33" s="34"/>
      <c r="V33" s="34"/>
      <c r="W33" s="35"/>
      <c r="X33" s="34"/>
      <c r="Y33" s="34"/>
      <c r="Z33" s="34"/>
    </row>
    <row r="34" spans="1:26" ht="25.35" customHeight="1">
      <c r="A34" s="37">
        <v>20</v>
      </c>
      <c r="B34" s="61">
        <v>16</v>
      </c>
      <c r="C34" s="29" t="s">
        <v>236</v>
      </c>
      <c r="D34" s="43">
        <v>283.95</v>
      </c>
      <c r="E34" s="41">
        <v>443.05</v>
      </c>
      <c r="F34" s="47">
        <f>(D34-E34)/E34</f>
        <v>-0.3591016815257872</v>
      </c>
      <c r="G34" s="43">
        <v>50</v>
      </c>
      <c r="H34" s="41">
        <v>6</v>
      </c>
      <c r="I34" s="41">
        <f>G34/H34</f>
        <v>8.3333333333333339</v>
      </c>
      <c r="J34" s="41">
        <v>2</v>
      </c>
      <c r="K34" s="41" t="s">
        <v>36</v>
      </c>
      <c r="L34" s="43">
        <v>114580.97</v>
      </c>
      <c r="M34" s="43">
        <v>23150</v>
      </c>
      <c r="N34" s="39">
        <v>44106</v>
      </c>
      <c r="O34" s="38" t="s">
        <v>68</v>
      </c>
      <c r="P34" s="35"/>
      <c r="R34" s="40"/>
      <c r="T34" s="35"/>
      <c r="U34" s="34"/>
      <c r="V34" s="34"/>
      <c r="W34" s="34"/>
      <c r="X34" s="34"/>
      <c r="Y34" s="35"/>
      <c r="Z34" s="34"/>
    </row>
    <row r="35" spans="1:26" ht="25.35" customHeight="1">
      <c r="A35" s="14"/>
      <c r="B35" s="14"/>
      <c r="C35" s="28" t="s">
        <v>69</v>
      </c>
      <c r="D35" s="36">
        <f ca="1">SUM(D23:D39)</f>
        <v>359065.04999999993</v>
      </c>
      <c r="E35" s="36">
        <f ca="1">SUM(E23:E39)</f>
        <v>310323.30000000005</v>
      </c>
      <c r="F35" s="55">
        <f ca="1">(D35-E35)/E35</f>
        <v>0.15706764525899239</v>
      </c>
      <c r="G35" s="36">
        <f ca="1">SUM(G23:G39)</f>
        <v>62864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5.35" customHeight="1">
      <c r="A37" s="37">
        <v>21</v>
      </c>
      <c r="B37" s="37">
        <v>14</v>
      </c>
      <c r="C37" s="29" t="s">
        <v>495</v>
      </c>
      <c r="D37" s="43">
        <v>255</v>
      </c>
      <c r="E37" s="43">
        <v>617</v>
      </c>
      <c r="F37" s="47">
        <f t="shared" ref="F37:F43" si="3">(D37-E37)/E37</f>
        <v>-0.58670988654781198</v>
      </c>
      <c r="G37" s="43">
        <v>54</v>
      </c>
      <c r="H37" s="41" t="s">
        <v>36</v>
      </c>
      <c r="I37" s="41" t="s">
        <v>36</v>
      </c>
      <c r="J37" s="41" t="s">
        <v>36</v>
      </c>
      <c r="K37" s="41">
        <v>2</v>
      </c>
      <c r="L37" s="43">
        <v>1710.32</v>
      </c>
      <c r="M37" s="43">
        <v>348</v>
      </c>
      <c r="N37" s="39">
        <v>44330</v>
      </c>
      <c r="O37" s="48" t="s">
        <v>119</v>
      </c>
      <c r="P37" s="35"/>
      <c r="R37" s="40"/>
      <c r="T37" s="35"/>
      <c r="U37" s="34"/>
      <c r="V37" s="34"/>
      <c r="W37" s="35"/>
      <c r="X37" s="34"/>
      <c r="Y37" s="34"/>
      <c r="Z37" s="34"/>
    </row>
    <row r="38" spans="1:26" ht="24.75" customHeight="1">
      <c r="A38" s="37">
        <v>22</v>
      </c>
      <c r="B38" s="61">
        <v>17</v>
      </c>
      <c r="C38" s="29" t="s">
        <v>494</v>
      </c>
      <c r="D38" s="43">
        <v>229</v>
      </c>
      <c r="E38" s="43">
        <v>289</v>
      </c>
      <c r="F38" s="47">
        <f t="shared" si="3"/>
        <v>-0.20761245674740483</v>
      </c>
      <c r="G38" s="43">
        <v>47</v>
      </c>
      <c r="H38" s="41" t="s">
        <v>36</v>
      </c>
      <c r="I38" s="41" t="s">
        <v>36</v>
      </c>
      <c r="J38" s="41" t="s">
        <v>36</v>
      </c>
      <c r="K38" s="41">
        <v>3</v>
      </c>
      <c r="L38" s="43">
        <v>1831.5</v>
      </c>
      <c r="M38" s="43">
        <v>321</v>
      </c>
      <c r="N38" s="39">
        <v>44323</v>
      </c>
      <c r="O38" s="38" t="s">
        <v>119</v>
      </c>
      <c r="P38" s="35"/>
      <c r="R38" s="40"/>
      <c r="T38" s="35"/>
      <c r="U38" s="34"/>
      <c r="V38" s="34"/>
      <c r="W38" s="34"/>
      <c r="X38" s="35"/>
      <c r="Y38" s="34"/>
      <c r="Z38" s="34"/>
    </row>
    <row r="39" spans="1:26" ht="25.35" customHeight="1">
      <c r="A39" s="37">
        <v>23</v>
      </c>
      <c r="B39" s="37">
        <v>17</v>
      </c>
      <c r="C39" s="42" t="s">
        <v>241</v>
      </c>
      <c r="D39" s="43">
        <v>181.5</v>
      </c>
      <c r="E39" s="41">
        <v>231.95</v>
      </c>
      <c r="F39" s="47">
        <f t="shared" si="3"/>
        <v>-0.21750377236473373</v>
      </c>
      <c r="G39" s="43">
        <v>34</v>
      </c>
      <c r="H39" s="41">
        <v>3</v>
      </c>
      <c r="I39" s="41">
        <f>G39/H39</f>
        <v>11.333333333333334</v>
      </c>
      <c r="J39" s="41">
        <v>1</v>
      </c>
      <c r="K39" s="41" t="s">
        <v>36</v>
      </c>
      <c r="L39" s="43">
        <v>66014.720000000001</v>
      </c>
      <c r="M39" s="43">
        <v>14191</v>
      </c>
      <c r="N39" s="39">
        <v>44113</v>
      </c>
      <c r="O39" s="38" t="s">
        <v>48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4.6" customHeight="1">
      <c r="A40" s="37">
        <v>24</v>
      </c>
      <c r="B40" s="32">
        <v>21</v>
      </c>
      <c r="C40" s="29" t="s">
        <v>489</v>
      </c>
      <c r="D40" s="43">
        <v>108.2</v>
      </c>
      <c r="E40" s="43">
        <v>121</v>
      </c>
      <c r="F40" s="47">
        <f t="shared" si="3"/>
        <v>-0.10578512396694212</v>
      </c>
      <c r="G40" s="43">
        <v>21</v>
      </c>
      <c r="H40" s="41" t="s">
        <v>36</v>
      </c>
      <c r="I40" s="41" t="s">
        <v>36</v>
      </c>
      <c r="J40" s="41" t="s">
        <v>36</v>
      </c>
      <c r="K40" s="41">
        <v>4</v>
      </c>
      <c r="L40" s="43">
        <f>1701.2+D40</f>
        <v>1809.4</v>
      </c>
      <c r="M40" s="43">
        <f>334+G40</f>
        <v>355</v>
      </c>
      <c r="N40" s="39">
        <v>44316</v>
      </c>
      <c r="O40" s="38" t="s">
        <v>119</v>
      </c>
      <c r="P40" s="35"/>
      <c r="R40" s="40"/>
      <c r="T40" s="35"/>
      <c r="U40" s="34"/>
      <c r="V40" s="34"/>
      <c r="W40" s="34"/>
      <c r="X40" s="35"/>
      <c r="Y40" s="34"/>
      <c r="Z40" s="34"/>
    </row>
    <row r="41" spans="1:26" ht="24.75" customHeight="1">
      <c r="A41" s="37">
        <v>25</v>
      </c>
      <c r="B41" s="37">
        <v>12</v>
      </c>
      <c r="C41" s="52" t="s">
        <v>406</v>
      </c>
      <c r="D41" s="43">
        <v>91.5</v>
      </c>
      <c r="E41" s="41">
        <v>1012.7</v>
      </c>
      <c r="F41" s="47">
        <f t="shared" si="3"/>
        <v>-0.90964747704157201</v>
      </c>
      <c r="G41" s="43">
        <v>18</v>
      </c>
      <c r="H41" s="41">
        <v>2</v>
      </c>
      <c r="I41" s="41">
        <f>G41/H41</f>
        <v>9</v>
      </c>
      <c r="J41" s="41">
        <v>2</v>
      </c>
      <c r="K41" s="41">
        <v>4</v>
      </c>
      <c r="L41" s="43">
        <v>21421.32</v>
      </c>
      <c r="M41" s="43">
        <v>3847</v>
      </c>
      <c r="N41" s="39">
        <v>44316</v>
      </c>
      <c r="O41" s="38" t="s">
        <v>68</v>
      </c>
      <c r="P41" s="35"/>
      <c r="R41" s="40"/>
      <c r="T41" s="35"/>
      <c r="U41" s="34"/>
      <c r="V41" s="34"/>
      <c r="W41" s="35"/>
      <c r="X41" s="34"/>
      <c r="Y41" s="34"/>
      <c r="Z41" s="34"/>
    </row>
    <row r="42" spans="1:26" ht="24.75" customHeight="1">
      <c r="A42" s="37">
        <v>26</v>
      </c>
      <c r="B42" s="62">
        <v>21</v>
      </c>
      <c r="C42" s="42" t="s">
        <v>509</v>
      </c>
      <c r="D42" s="43">
        <v>14.5</v>
      </c>
      <c r="E42" s="41">
        <v>113.4</v>
      </c>
      <c r="F42" s="47">
        <f t="shared" si="3"/>
        <v>-0.8721340388007055</v>
      </c>
      <c r="G42" s="43">
        <v>4</v>
      </c>
      <c r="H42" s="41">
        <v>2</v>
      </c>
      <c r="I42" s="41">
        <f>G42/H42</f>
        <v>2</v>
      </c>
      <c r="J42" s="41">
        <v>2</v>
      </c>
      <c r="K42" s="41">
        <v>2</v>
      </c>
      <c r="L42" s="43">
        <v>239.5</v>
      </c>
      <c r="M42" s="43">
        <v>42</v>
      </c>
      <c r="N42" s="39">
        <v>44330</v>
      </c>
      <c r="O42" s="38" t="s">
        <v>482</v>
      </c>
      <c r="P42" s="35"/>
      <c r="R42" s="40"/>
      <c r="T42" s="35"/>
      <c r="U42" s="34"/>
      <c r="V42" s="34"/>
      <c r="W42" s="35"/>
      <c r="X42" s="34"/>
      <c r="Y42" s="34"/>
      <c r="Z42" s="34"/>
    </row>
    <row r="43" spans="1:26" ht="24.75" customHeight="1">
      <c r="A43" s="37">
        <v>27</v>
      </c>
      <c r="B43" s="61">
        <v>15</v>
      </c>
      <c r="C43" s="54" t="s">
        <v>510</v>
      </c>
      <c r="D43" s="43">
        <v>11</v>
      </c>
      <c r="E43" s="41">
        <v>612.45000000000005</v>
      </c>
      <c r="F43" s="47">
        <f t="shared" si="3"/>
        <v>-0.98203935015103272</v>
      </c>
      <c r="G43" s="43">
        <v>2</v>
      </c>
      <c r="H43" s="44">
        <v>1</v>
      </c>
      <c r="I43" s="41">
        <f>G43/H43</f>
        <v>2</v>
      </c>
      <c r="J43" s="41">
        <v>1</v>
      </c>
      <c r="K43" s="41">
        <v>3</v>
      </c>
      <c r="L43" s="43">
        <v>6162</v>
      </c>
      <c r="M43" s="43">
        <v>978</v>
      </c>
      <c r="N43" s="39">
        <v>44323</v>
      </c>
      <c r="O43" s="38" t="s">
        <v>43</v>
      </c>
      <c r="P43" s="35"/>
      <c r="R43" s="40"/>
      <c r="T43" s="35"/>
      <c r="U43" s="34"/>
      <c r="V43" s="34"/>
      <c r="W43" s="34"/>
      <c r="X43" s="35"/>
      <c r="Y43" s="34"/>
      <c r="Z43" s="34"/>
    </row>
    <row r="44" spans="1:26" ht="25.35" customHeight="1">
      <c r="A44" s="14"/>
      <c r="B44" s="14"/>
      <c r="C44" s="28" t="s">
        <v>294</v>
      </c>
      <c r="D44" s="36">
        <f ca="1">SUM(D35:D43)</f>
        <v>288045.93999999994</v>
      </c>
      <c r="E44" s="36">
        <f ca="1">SUM(E35:E43)</f>
        <v>313320.8000000001</v>
      </c>
      <c r="F44" s="55">
        <f t="shared" ref="F44" ca="1" si="4">(D44-E44)/E44</f>
        <v>-0.31017624747543132</v>
      </c>
      <c r="G44" s="36">
        <f ca="1">SUM(G35:G43)</f>
        <v>50451</v>
      </c>
      <c r="H44" s="36"/>
      <c r="I44" s="16"/>
      <c r="J44" s="15"/>
      <c r="K44" s="17"/>
      <c r="L44" s="18"/>
      <c r="M44" s="22"/>
      <c r="N44" s="19"/>
      <c r="O44" s="48"/>
    </row>
    <row r="45" spans="1:26" ht="23.1" customHeight="1"/>
    <row r="46" spans="1:26" ht="17.25" customHeight="1"/>
    <row r="60" spans="16:18">
      <c r="R60" s="35"/>
    </row>
    <row r="63" spans="16:18">
      <c r="P63" s="35"/>
    </row>
    <row r="67" ht="12" customHeight="1"/>
  </sheetData>
  <sortState xmlns:xlrd2="http://schemas.microsoft.com/office/spreadsheetml/2017/richdata2" ref="B13:O43">
    <sortCondition descending="1" ref="D13:D43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A52B-0399-43D8-A66B-CB1D02C46286}">
  <dimension ref="A1:Z64"/>
  <sheetViews>
    <sheetView topLeftCell="A16" zoomScale="60" zoomScaleNormal="60" workbookViewId="0">
      <selection activeCell="C32" sqref="C3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2" style="33" bestFit="1" customWidth="1"/>
    <col min="24" max="24" width="13.6640625" style="33" customWidth="1"/>
    <col min="25" max="25" width="14.88671875" style="33" customWidth="1"/>
    <col min="26" max="16384" width="8.88671875" style="33"/>
  </cols>
  <sheetData>
    <row r="1" spans="1:26" ht="19.5" customHeight="1">
      <c r="E1" s="2" t="s">
        <v>511</v>
      </c>
      <c r="F1" s="2"/>
      <c r="G1" s="2"/>
      <c r="H1" s="2"/>
      <c r="I1" s="2"/>
    </row>
    <row r="2" spans="1:26" ht="19.5" customHeight="1">
      <c r="E2" s="2" t="s">
        <v>512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505</v>
      </c>
      <c r="E6" s="4" t="s">
        <v>513</v>
      </c>
      <c r="F6" s="129"/>
      <c r="G6" s="4" t="s">
        <v>505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X9" s="34"/>
      <c r="Y9" s="35"/>
    </row>
    <row r="10" spans="1:26">
      <c r="A10" s="132"/>
      <c r="B10" s="132"/>
      <c r="C10" s="129"/>
      <c r="D10" s="79" t="s">
        <v>506</v>
      </c>
      <c r="E10" s="79" t="s">
        <v>514</v>
      </c>
      <c r="F10" s="129"/>
      <c r="G10" s="79" t="s">
        <v>506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4"/>
      <c r="Y10" s="35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34"/>
      <c r="Y11" s="35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6"/>
      <c r="V12" s="57"/>
      <c r="W12" s="57"/>
      <c r="X12" s="58"/>
      <c r="Y12" s="58"/>
    </row>
    <row r="13" spans="1:26" ht="25.35" customHeight="1">
      <c r="A13" s="37">
        <v>1</v>
      </c>
      <c r="B13" s="37" t="s">
        <v>34</v>
      </c>
      <c r="C13" s="29" t="s">
        <v>469</v>
      </c>
      <c r="D13" s="43">
        <v>15357.15</v>
      </c>
      <c r="E13" s="41" t="s">
        <v>36</v>
      </c>
      <c r="F13" s="41" t="s">
        <v>36</v>
      </c>
      <c r="G13" s="43">
        <v>2349</v>
      </c>
      <c r="H13" s="41">
        <v>104</v>
      </c>
      <c r="I13" s="41">
        <f t="shared" ref="I13:I20" si="0">G13/H13</f>
        <v>22.58653846153846</v>
      </c>
      <c r="J13" s="41">
        <v>15</v>
      </c>
      <c r="K13" s="41">
        <v>1</v>
      </c>
      <c r="L13" s="43">
        <v>18792.3</v>
      </c>
      <c r="M13" s="43">
        <v>2846</v>
      </c>
      <c r="N13" s="39">
        <v>44330</v>
      </c>
      <c r="O13" s="38" t="s">
        <v>48</v>
      </c>
      <c r="P13" s="35"/>
      <c r="Q13" s="56"/>
      <c r="R13" s="56"/>
      <c r="S13" s="56"/>
      <c r="T13" s="56"/>
      <c r="U13" s="56"/>
      <c r="V13" s="57"/>
      <c r="W13" s="57"/>
      <c r="X13" s="58"/>
      <c r="Y13" s="58"/>
      <c r="Z13" s="34"/>
    </row>
    <row r="14" spans="1:26" ht="25.35" customHeight="1">
      <c r="A14" s="37">
        <v>2</v>
      </c>
      <c r="B14" s="37">
        <v>2</v>
      </c>
      <c r="C14" s="49" t="s">
        <v>239</v>
      </c>
      <c r="D14" s="43">
        <v>10138.94</v>
      </c>
      <c r="E14" s="41">
        <v>17548.689999999999</v>
      </c>
      <c r="F14" s="47">
        <f>(D14-E14)/E14</f>
        <v>-0.4222394947998967</v>
      </c>
      <c r="G14" s="43">
        <v>2098</v>
      </c>
      <c r="H14" s="41">
        <v>124</v>
      </c>
      <c r="I14" s="41">
        <f t="shared" si="0"/>
        <v>16.919354838709676</v>
      </c>
      <c r="J14" s="41">
        <v>9</v>
      </c>
      <c r="K14" s="41">
        <v>2</v>
      </c>
      <c r="L14" s="43">
        <v>33413.300000000003</v>
      </c>
      <c r="M14" s="43">
        <v>6811</v>
      </c>
      <c r="N14" s="39">
        <v>44323</v>
      </c>
      <c r="O14" s="38" t="s">
        <v>45</v>
      </c>
      <c r="P14" s="35"/>
      <c r="Q14" s="56"/>
      <c r="R14" s="56"/>
      <c r="S14" s="56"/>
      <c r="T14" s="56"/>
      <c r="U14" s="56"/>
      <c r="V14" s="57"/>
      <c r="W14" s="57"/>
      <c r="X14" s="58"/>
      <c r="Y14" s="58"/>
      <c r="Z14" s="34"/>
    </row>
    <row r="15" spans="1:26" ht="25.35" customHeight="1">
      <c r="A15" s="37">
        <v>3</v>
      </c>
      <c r="B15" s="37">
        <v>1</v>
      </c>
      <c r="C15" s="60" t="s">
        <v>493</v>
      </c>
      <c r="D15" s="43">
        <v>9826.1299999999992</v>
      </c>
      <c r="E15" s="41">
        <v>20157.14</v>
      </c>
      <c r="F15" s="47">
        <f>(D15-E15)/E15</f>
        <v>-0.51252360205862546</v>
      </c>
      <c r="G15" s="43">
        <v>1387</v>
      </c>
      <c r="H15" s="31">
        <v>75</v>
      </c>
      <c r="I15" s="41">
        <f t="shared" si="0"/>
        <v>18.493333333333332</v>
      </c>
      <c r="J15" s="41">
        <v>9</v>
      </c>
      <c r="K15" s="41">
        <v>2</v>
      </c>
      <c r="L15" s="43">
        <v>36213.75</v>
      </c>
      <c r="M15" s="43">
        <v>5145</v>
      </c>
      <c r="N15" s="39">
        <v>44323</v>
      </c>
      <c r="O15" s="46" t="s">
        <v>39</v>
      </c>
      <c r="P15" s="35"/>
      <c r="Q15" s="56"/>
      <c r="R15" s="56"/>
      <c r="S15" s="56"/>
      <c r="T15" s="56"/>
      <c r="U15" s="56"/>
      <c r="V15" s="57"/>
      <c r="W15" s="57"/>
      <c r="X15" s="58"/>
      <c r="Y15" s="58"/>
      <c r="Z15" s="34"/>
    </row>
    <row r="16" spans="1:26" ht="25.35" customHeight="1">
      <c r="A16" s="37">
        <v>4</v>
      </c>
      <c r="B16" s="37">
        <v>5</v>
      </c>
      <c r="C16" s="51" t="s">
        <v>395</v>
      </c>
      <c r="D16" s="43">
        <v>4717.62</v>
      </c>
      <c r="E16" s="41">
        <v>8126.98</v>
      </c>
      <c r="F16" s="47">
        <f>(D16-E16)/E16</f>
        <v>-0.41951130678308546</v>
      </c>
      <c r="G16" s="43">
        <v>933</v>
      </c>
      <c r="H16" s="31">
        <v>83</v>
      </c>
      <c r="I16" s="41">
        <f t="shared" si="0"/>
        <v>11.240963855421686</v>
      </c>
      <c r="J16" s="41">
        <v>14</v>
      </c>
      <c r="K16" s="41">
        <v>3</v>
      </c>
      <c r="L16" s="43">
        <v>34240</v>
      </c>
      <c r="M16" s="43">
        <v>7099</v>
      </c>
      <c r="N16" s="39">
        <v>44316</v>
      </c>
      <c r="O16" s="38" t="s">
        <v>41</v>
      </c>
      <c r="P16" s="35"/>
      <c r="Q16" s="56"/>
      <c r="R16" s="56"/>
      <c r="S16" s="56"/>
      <c r="T16" s="56"/>
      <c r="U16" s="56"/>
      <c r="V16" s="57"/>
      <c r="W16" s="57"/>
      <c r="X16" s="59"/>
      <c r="Y16" s="58"/>
      <c r="Z16" s="34"/>
    </row>
    <row r="17" spans="1:26" ht="25.35" customHeight="1">
      <c r="A17" s="37">
        <v>5</v>
      </c>
      <c r="B17" s="37">
        <v>3</v>
      </c>
      <c r="C17" s="49" t="s">
        <v>471</v>
      </c>
      <c r="D17" s="43">
        <v>4282.87</v>
      </c>
      <c r="E17" s="41">
        <v>10786.98</v>
      </c>
      <c r="F17" s="47">
        <f>(D17-E17)/E17</f>
        <v>-0.60295930835136435</v>
      </c>
      <c r="G17" s="43">
        <v>692</v>
      </c>
      <c r="H17" s="41">
        <v>55</v>
      </c>
      <c r="I17" s="41">
        <f t="shared" si="0"/>
        <v>12.581818181818182</v>
      </c>
      <c r="J17" s="41">
        <v>8</v>
      </c>
      <c r="K17" s="41">
        <v>2</v>
      </c>
      <c r="L17" s="43">
        <v>18098.14</v>
      </c>
      <c r="M17" s="43">
        <v>2986</v>
      </c>
      <c r="N17" s="39">
        <v>44323</v>
      </c>
      <c r="O17" s="38" t="s">
        <v>45</v>
      </c>
      <c r="P17" s="35"/>
      <c r="Q17" s="56"/>
      <c r="R17" s="56"/>
      <c r="S17" s="56"/>
      <c r="T17" s="56"/>
      <c r="U17" s="56"/>
      <c r="V17" s="57"/>
      <c r="W17" s="57"/>
      <c r="X17" s="59"/>
      <c r="Y17" s="56"/>
      <c r="Z17" s="34"/>
    </row>
    <row r="18" spans="1:26" ht="25.35" customHeight="1">
      <c r="A18" s="37">
        <v>6</v>
      </c>
      <c r="B18" s="37" t="s">
        <v>34</v>
      </c>
      <c r="C18" s="49" t="s">
        <v>502</v>
      </c>
      <c r="D18" s="43">
        <v>4036.25</v>
      </c>
      <c r="E18" s="41" t="s">
        <v>36</v>
      </c>
      <c r="F18" s="41" t="s">
        <v>36</v>
      </c>
      <c r="G18" s="43">
        <v>644</v>
      </c>
      <c r="H18" s="41">
        <v>86</v>
      </c>
      <c r="I18" s="41">
        <f t="shared" si="0"/>
        <v>7.4883720930232558</v>
      </c>
      <c r="J18" s="41">
        <v>11</v>
      </c>
      <c r="K18" s="41">
        <v>1</v>
      </c>
      <c r="L18" s="43">
        <v>4036.25</v>
      </c>
      <c r="M18" s="43">
        <v>644</v>
      </c>
      <c r="N18" s="39">
        <v>44330</v>
      </c>
      <c r="O18" s="38" t="s">
        <v>45</v>
      </c>
      <c r="P18" s="35"/>
      <c r="Q18" s="56"/>
      <c r="R18" s="56"/>
      <c r="S18" s="56"/>
      <c r="T18" s="56"/>
      <c r="U18" s="56"/>
      <c r="V18" s="56"/>
      <c r="W18" s="57"/>
      <c r="X18" s="58"/>
      <c r="Y18" s="58"/>
      <c r="Z18" s="34"/>
    </row>
    <row r="19" spans="1:26" ht="25.35" customHeight="1">
      <c r="A19" s="37">
        <v>7</v>
      </c>
      <c r="B19" s="37">
        <v>4</v>
      </c>
      <c r="C19" s="53" t="s">
        <v>110</v>
      </c>
      <c r="D19" s="43">
        <v>2917.5</v>
      </c>
      <c r="E19" s="41">
        <v>10253.25</v>
      </c>
      <c r="F19" s="47">
        <f>(D19-E19)/E19</f>
        <v>-0.7154560749030795</v>
      </c>
      <c r="G19" s="43">
        <v>498</v>
      </c>
      <c r="H19" s="41">
        <v>47</v>
      </c>
      <c r="I19" s="41">
        <f t="shared" si="0"/>
        <v>10.595744680851064</v>
      </c>
      <c r="J19" s="41">
        <v>12</v>
      </c>
      <c r="K19" s="41">
        <v>2</v>
      </c>
      <c r="L19" s="43">
        <v>16558</v>
      </c>
      <c r="M19" s="43">
        <v>2839</v>
      </c>
      <c r="N19" s="39">
        <v>44323</v>
      </c>
      <c r="O19" s="38" t="s">
        <v>41</v>
      </c>
      <c r="P19" s="35"/>
      <c r="Q19" s="56"/>
      <c r="R19" s="56"/>
      <c r="S19" s="56"/>
      <c r="T19" s="56"/>
      <c r="U19" s="56"/>
      <c r="V19" s="56"/>
      <c r="W19" s="57"/>
      <c r="X19" s="58"/>
      <c r="Y19" s="56"/>
      <c r="Z19" s="34"/>
    </row>
    <row r="20" spans="1:26" ht="25.35" customHeight="1">
      <c r="A20" s="37">
        <v>8</v>
      </c>
      <c r="B20" s="37" t="s">
        <v>34</v>
      </c>
      <c r="C20" s="49" t="s">
        <v>508</v>
      </c>
      <c r="D20" s="43">
        <v>2874.95</v>
      </c>
      <c r="E20" s="41" t="s">
        <v>36</v>
      </c>
      <c r="F20" s="41" t="s">
        <v>36</v>
      </c>
      <c r="G20" s="43">
        <v>479</v>
      </c>
      <c r="H20" s="41">
        <v>67</v>
      </c>
      <c r="I20" s="41">
        <f t="shared" si="0"/>
        <v>7.1492537313432836</v>
      </c>
      <c r="J20" s="41">
        <v>13</v>
      </c>
      <c r="K20" s="41">
        <v>1</v>
      </c>
      <c r="L20" s="43">
        <v>2874.95</v>
      </c>
      <c r="M20" s="43">
        <v>479</v>
      </c>
      <c r="N20" s="39">
        <v>44330</v>
      </c>
      <c r="O20" s="38" t="s">
        <v>48</v>
      </c>
      <c r="P20" s="35"/>
      <c r="R20" s="40"/>
      <c r="T20" s="35"/>
      <c r="U20" s="34"/>
      <c r="V20" s="34"/>
      <c r="W20" s="35"/>
      <c r="X20" s="34"/>
      <c r="Y20" s="34"/>
      <c r="Z20" s="34"/>
    </row>
    <row r="21" spans="1:26" ht="25.35" customHeight="1">
      <c r="A21" s="37">
        <v>9</v>
      </c>
      <c r="B21" s="37" t="s">
        <v>34</v>
      </c>
      <c r="C21" s="49" t="s">
        <v>501</v>
      </c>
      <c r="D21" s="43">
        <v>2600</v>
      </c>
      <c r="E21" s="41" t="s">
        <v>36</v>
      </c>
      <c r="F21" s="41" t="s">
        <v>36</v>
      </c>
      <c r="G21" s="43">
        <v>510</v>
      </c>
      <c r="H21" s="41" t="s">
        <v>36</v>
      </c>
      <c r="I21" s="41" t="s">
        <v>36</v>
      </c>
      <c r="J21" s="41">
        <v>9</v>
      </c>
      <c r="K21" s="41">
        <v>1</v>
      </c>
      <c r="L21" s="43">
        <v>2600</v>
      </c>
      <c r="M21" s="43">
        <v>510</v>
      </c>
      <c r="N21" s="39">
        <v>44330</v>
      </c>
      <c r="O21" s="38" t="s">
        <v>65</v>
      </c>
      <c r="P21" s="35"/>
      <c r="R21" s="40"/>
      <c r="T21" s="35"/>
      <c r="U21" s="34"/>
      <c r="V21" s="34"/>
      <c r="W21" s="35"/>
      <c r="X21" s="34"/>
      <c r="Y21" s="34"/>
      <c r="Z21" s="34"/>
    </row>
    <row r="22" spans="1:26" ht="25.35" customHeight="1">
      <c r="A22" s="37">
        <v>10</v>
      </c>
      <c r="B22" s="37">
        <v>7</v>
      </c>
      <c r="C22" s="53" t="s">
        <v>460</v>
      </c>
      <c r="D22" s="43">
        <v>2406.75</v>
      </c>
      <c r="E22" s="41">
        <v>5057.5</v>
      </c>
      <c r="F22" s="47">
        <f>(D22-E22)/E22</f>
        <v>-0.52412259021255558</v>
      </c>
      <c r="G22" s="43">
        <v>370</v>
      </c>
      <c r="H22" s="41">
        <v>30</v>
      </c>
      <c r="I22" s="41">
        <f>G22/H22</f>
        <v>12.333333333333334</v>
      </c>
      <c r="J22" s="41">
        <v>5</v>
      </c>
      <c r="K22" s="41">
        <v>2</v>
      </c>
      <c r="L22" s="43">
        <v>9235</v>
      </c>
      <c r="M22" s="43">
        <v>1442</v>
      </c>
      <c r="N22" s="39">
        <v>44323</v>
      </c>
      <c r="O22" s="38" t="s">
        <v>50</v>
      </c>
      <c r="P22" s="35"/>
      <c r="R22" s="40"/>
      <c r="T22" s="35"/>
      <c r="U22" s="34"/>
      <c r="V22" s="34"/>
      <c r="W22" s="35"/>
      <c r="X22" s="34"/>
      <c r="Y22" s="34"/>
      <c r="Z22" s="34"/>
    </row>
    <row r="23" spans="1:26" ht="25.35" customHeight="1">
      <c r="A23" s="14"/>
      <c r="B23" s="14"/>
      <c r="C23" s="28" t="s">
        <v>53</v>
      </c>
      <c r="D23" s="36">
        <f>SUM(D13:D22)</f>
        <v>59158.16</v>
      </c>
      <c r="E23" s="36">
        <f t="shared" ref="E23:G23" si="1">SUM(E13:E22)</f>
        <v>71930.539999999994</v>
      </c>
      <c r="F23" s="55">
        <f>(D23-E23)/E23</f>
        <v>-0.1775654680195643</v>
      </c>
      <c r="G23" s="36">
        <f t="shared" si="1"/>
        <v>9960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5.35" customHeight="1">
      <c r="A25" s="37">
        <v>11</v>
      </c>
      <c r="B25" s="37">
        <v>6</v>
      </c>
      <c r="C25" s="42" t="s">
        <v>445</v>
      </c>
      <c r="D25" s="43">
        <v>1506.7</v>
      </c>
      <c r="E25" s="41">
        <v>5716.61</v>
      </c>
      <c r="F25" s="47">
        <f>(D25-E25)/E25</f>
        <v>-0.7364347051836666</v>
      </c>
      <c r="G25" s="43">
        <v>251</v>
      </c>
      <c r="H25" s="41">
        <v>29</v>
      </c>
      <c r="I25" s="41">
        <f>G25/H25</f>
        <v>8.6551724137931032</v>
      </c>
      <c r="J25" s="41">
        <v>10</v>
      </c>
      <c r="K25" s="41">
        <v>3</v>
      </c>
      <c r="L25" s="43">
        <v>24424.67</v>
      </c>
      <c r="M25" s="43">
        <v>4267</v>
      </c>
      <c r="N25" s="39">
        <v>44316</v>
      </c>
      <c r="O25" s="38" t="s">
        <v>91</v>
      </c>
      <c r="P25" s="35"/>
      <c r="R25" s="40"/>
      <c r="T25" s="35"/>
      <c r="U25" s="34"/>
      <c r="V25" s="34"/>
      <c r="W25" s="35"/>
      <c r="X25" s="34"/>
      <c r="Y25" s="34"/>
      <c r="Z25" s="34"/>
    </row>
    <row r="26" spans="1:26" ht="25.35" customHeight="1">
      <c r="A26" s="37">
        <v>12</v>
      </c>
      <c r="B26" s="37">
        <v>8</v>
      </c>
      <c r="C26" s="52" t="s">
        <v>406</v>
      </c>
      <c r="D26" s="43">
        <v>1012.7</v>
      </c>
      <c r="E26" s="41">
        <v>4067.9</v>
      </c>
      <c r="F26" s="47">
        <f>(D26-E26)/E26</f>
        <v>-0.75105091078935071</v>
      </c>
      <c r="G26" s="43">
        <v>172</v>
      </c>
      <c r="H26" s="41">
        <v>15</v>
      </c>
      <c r="I26" s="41">
        <f>G26/H26</f>
        <v>11.466666666666667</v>
      </c>
      <c r="J26" s="41">
        <v>9</v>
      </c>
      <c r="K26" s="41">
        <v>3</v>
      </c>
      <c r="L26" s="43">
        <v>20517.75</v>
      </c>
      <c r="M26" s="43">
        <v>3702</v>
      </c>
      <c r="N26" s="39">
        <v>44316</v>
      </c>
      <c r="O26" s="38" t="s">
        <v>68</v>
      </c>
      <c r="P26" s="35"/>
      <c r="R26" s="40"/>
      <c r="T26" s="35"/>
      <c r="U26" s="34"/>
      <c r="V26" s="34"/>
      <c r="W26" s="35"/>
      <c r="X26" s="34"/>
      <c r="Y26" s="34"/>
      <c r="Z26" s="34"/>
    </row>
    <row r="27" spans="1:26" ht="25.35" customHeight="1">
      <c r="A27" s="37">
        <v>13</v>
      </c>
      <c r="B27" s="37">
        <v>10</v>
      </c>
      <c r="C27" s="50" t="s">
        <v>515</v>
      </c>
      <c r="D27" s="43">
        <v>778.3</v>
      </c>
      <c r="E27" s="41">
        <v>3436.63</v>
      </c>
      <c r="F27" s="47">
        <f>(D27-E27)/E27</f>
        <v>-0.77352813657565689</v>
      </c>
      <c r="G27" s="43">
        <v>117</v>
      </c>
      <c r="H27" s="41">
        <v>11</v>
      </c>
      <c r="I27" s="41">
        <f>G27/H27</f>
        <v>10.636363636363637</v>
      </c>
      <c r="J27" s="41">
        <v>4</v>
      </c>
      <c r="K27" s="41">
        <v>3</v>
      </c>
      <c r="L27" s="43">
        <v>30768.68</v>
      </c>
      <c r="M27" s="43">
        <v>5162</v>
      </c>
      <c r="N27" s="39">
        <v>44316</v>
      </c>
      <c r="O27" s="38" t="s">
        <v>45</v>
      </c>
      <c r="P27" s="35"/>
      <c r="R27" s="40"/>
      <c r="T27" s="35"/>
      <c r="U27" s="34"/>
      <c r="V27" s="34"/>
      <c r="W27" s="35"/>
      <c r="X27" s="34"/>
      <c r="Y27" s="34"/>
      <c r="Z27" s="34"/>
    </row>
    <row r="28" spans="1:26" ht="25.35" customHeight="1">
      <c r="A28" s="37">
        <v>14</v>
      </c>
      <c r="B28" s="37" t="s">
        <v>34</v>
      </c>
      <c r="C28" s="29" t="s">
        <v>495</v>
      </c>
      <c r="D28" s="43">
        <v>617</v>
      </c>
      <c r="E28" s="41" t="s">
        <v>36</v>
      </c>
      <c r="F28" s="41" t="s">
        <v>36</v>
      </c>
      <c r="G28" s="43">
        <v>126</v>
      </c>
      <c r="H28" s="41" t="s">
        <v>36</v>
      </c>
      <c r="I28" s="41" t="s">
        <v>36</v>
      </c>
      <c r="J28" s="41" t="s">
        <v>36</v>
      </c>
      <c r="K28" s="41">
        <v>1</v>
      </c>
      <c r="L28" s="43">
        <v>1455.32</v>
      </c>
      <c r="M28" s="43">
        <v>294</v>
      </c>
      <c r="N28" s="39">
        <v>44330</v>
      </c>
      <c r="O28" s="48" t="s">
        <v>119</v>
      </c>
      <c r="P28" s="35"/>
      <c r="R28" s="40"/>
      <c r="T28" s="35"/>
      <c r="U28" s="34"/>
      <c r="V28" s="34"/>
      <c r="W28" s="35"/>
      <c r="X28" s="34"/>
      <c r="Y28" s="34"/>
      <c r="Z28" s="34"/>
    </row>
    <row r="29" spans="1:26" ht="24.75" customHeight="1">
      <c r="A29" s="37">
        <v>15</v>
      </c>
      <c r="B29" s="37">
        <v>9</v>
      </c>
      <c r="C29" s="54" t="s">
        <v>510</v>
      </c>
      <c r="D29" s="43">
        <v>612.45000000000005</v>
      </c>
      <c r="E29" s="41">
        <v>3766.05</v>
      </c>
      <c r="F29" s="47">
        <f>(D29-E29)/E29</f>
        <v>-0.83737603058907883</v>
      </c>
      <c r="G29" s="43">
        <v>96</v>
      </c>
      <c r="H29" s="41">
        <v>18</v>
      </c>
      <c r="I29" s="41">
        <f>G29/H29</f>
        <v>5.333333333333333</v>
      </c>
      <c r="J29" s="41">
        <v>8</v>
      </c>
      <c r="K29" s="41">
        <v>2</v>
      </c>
      <c r="L29" s="43">
        <v>5630</v>
      </c>
      <c r="M29" s="43">
        <v>887</v>
      </c>
      <c r="N29" s="39">
        <v>44323</v>
      </c>
      <c r="O29" s="38" t="s">
        <v>43</v>
      </c>
      <c r="P29" s="35"/>
      <c r="R29" s="40"/>
      <c r="T29" s="35"/>
      <c r="U29" s="34"/>
      <c r="V29" s="34"/>
      <c r="W29" s="35"/>
      <c r="X29" s="34"/>
      <c r="Y29" s="34"/>
      <c r="Z29" s="34"/>
    </row>
    <row r="30" spans="1:26" ht="24.75" customHeight="1">
      <c r="A30" s="37">
        <v>16</v>
      </c>
      <c r="B30" s="37">
        <v>11</v>
      </c>
      <c r="C30" s="29" t="s">
        <v>236</v>
      </c>
      <c r="D30" s="43">
        <v>443.05</v>
      </c>
      <c r="E30" s="41">
        <v>1086.5</v>
      </c>
      <c r="F30" s="47">
        <f>(D30-E30)/E30</f>
        <v>-0.59222273354809019</v>
      </c>
      <c r="G30" s="43">
        <v>83</v>
      </c>
      <c r="H30" s="41">
        <v>7</v>
      </c>
      <c r="I30" s="41">
        <f>G30/H30</f>
        <v>11.857142857142858</v>
      </c>
      <c r="J30" s="41">
        <v>3</v>
      </c>
      <c r="K30" s="41" t="s">
        <v>36</v>
      </c>
      <c r="L30" s="43">
        <v>113794.77</v>
      </c>
      <c r="M30" s="43">
        <v>22999</v>
      </c>
      <c r="N30" s="39">
        <v>44106</v>
      </c>
      <c r="O30" s="38" t="s">
        <v>68</v>
      </c>
      <c r="P30" s="35"/>
      <c r="R30" s="40"/>
      <c r="T30" s="35"/>
      <c r="U30" s="34"/>
      <c r="V30" s="34"/>
      <c r="W30" s="35"/>
      <c r="X30" s="34"/>
      <c r="Y30" s="34"/>
      <c r="Z30" s="34"/>
    </row>
    <row r="31" spans="1:26" ht="24.75" customHeight="1">
      <c r="A31" s="37">
        <v>17</v>
      </c>
      <c r="B31" s="61">
        <v>13</v>
      </c>
      <c r="C31" s="29" t="s">
        <v>494</v>
      </c>
      <c r="D31" s="43">
        <v>289</v>
      </c>
      <c r="E31" s="41">
        <v>863</v>
      </c>
      <c r="F31" s="47">
        <f>(D31-E31)/E31</f>
        <v>-0.66512166859791422</v>
      </c>
      <c r="G31" s="43">
        <v>40</v>
      </c>
      <c r="H31" s="41" t="s">
        <v>36</v>
      </c>
      <c r="I31" s="41" t="s">
        <v>36</v>
      </c>
      <c r="J31" s="41" t="s">
        <v>36</v>
      </c>
      <c r="K31" s="41">
        <v>2</v>
      </c>
      <c r="L31" s="43">
        <v>1602.5</v>
      </c>
      <c r="M31" s="43">
        <v>274</v>
      </c>
      <c r="N31" s="39">
        <v>44323</v>
      </c>
      <c r="O31" s="38" t="s">
        <v>119</v>
      </c>
      <c r="P31" s="35"/>
      <c r="R31" s="40"/>
      <c r="T31" s="35"/>
      <c r="U31" s="34"/>
      <c r="V31" s="34"/>
      <c r="W31" s="34"/>
      <c r="X31" s="35"/>
      <c r="Y31" s="34"/>
      <c r="Z31" s="34"/>
    </row>
    <row r="32" spans="1:26" ht="24.75" customHeight="1">
      <c r="A32" s="37">
        <v>18</v>
      </c>
      <c r="B32" s="61">
        <v>16</v>
      </c>
      <c r="C32" s="42" t="s">
        <v>241</v>
      </c>
      <c r="D32" s="43">
        <v>231.95</v>
      </c>
      <c r="E32" s="41">
        <v>484</v>
      </c>
      <c r="F32" s="47">
        <f>(D32-E32)/E32</f>
        <v>-0.52076446280991739</v>
      </c>
      <c r="G32" s="43">
        <v>42</v>
      </c>
      <c r="H32" s="44">
        <v>6</v>
      </c>
      <c r="I32" s="41">
        <f>G32/H32</f>
        <v>7</v>
      </c>
      <c r="J32" s="41">
        <v>1</v>
      </c>
      <c r="K32" s="41" t="s">
        <v>36</v>
      </c>
      <c r="L32" s="43">
        <v>65777.22</v>
      </c>
      <c r="M32" s="43">
        <v>14145</v>
      </c>
      <c r="N32" s="39">
        <v>44113</v>
      </c>
      <c r="O32" s="38" t="s">
        <v>48</v>
      </c>
      <c r="P32" s="35"/>
      <c r="R32" s="40"/>
      <c r="T32" s="35"/>
      <c r="U32" s="34"/>
      <c r="V32" s="34"/>
      <c r="W32" s="34"/>
      <c r="X32" s="35"/>
      <c r="Y32" s="34"/>
      <c r="Z32" s="34"/>
    </row>
    <row r="33" spans="1:26" ht="24.6" customHeight="1">
      <c r="A33" s="37">
        <v>19</v>
      </c>
      <c r="B33" s="44" t="s">
        <v>36</v>
      </c>
      <c r="C33" s="29" t="s">
        <v>516</v>
      </c>
      <c r="D33" s="43">
        <v>189.1</v>
      </c>
      <c r="E33" s="41" t="s">
        <v>36</v>
      </c>
      <c r="F33" s="41" t="s">
        <v>36</v>
      </c>
      <c r="G33" s="43">
        <v>31</v>
      </c>
      <c r="H33" s="31">
        <v>8</v>
      </c>
      <c r="I33" s="41">
        <f>G33/H33</f>
        <v>3.875</v>
      </c>
      <c r="J33" s="41">
        <v>3</v>
      </c>
      <c r="K33" s="41" t="s">
        <v>36</v>
      </c>
      <c r="L33" s="43">
        <v>6105.12</v>
      </c>
      <c r="M33" s="43">
        <v>1165</v>
      </c>
      <c r="N33" s="39">
        <v>44134</v>
      </c>
      <c r="O33" s="38" t="s">
        <v>91</v>
      </c>
      <c r="P33" s="35"/>
      <c r="R33" s="40"/>
      <c r="T33" s="35"/>
      <c r="U33" s="34"/>
      <c r="V33" s="34"/>
      <c r="W33" s="35"/>
      <c r="X33" s="34"/>
      <c r="Y33" s="34"/>
      <c r="Z33" s="34"/>
    </row>
    <row r="34" spans="1:26" ht="24.6" customHeight="1">
      <c r="A34" s="37">
        <v>20</v>
      </c>
      <c r="B34" s="37">
        <v>20</v>
      </c>
      <c r="C34" s="29" t="s">
        <v>517</v>
      </c>
      <c r="D34" s="43">
        <v>152.6</v>
      </c>
      <c r="E34" s="41">
        <v>12</v>
      </c>
      <c r="F34" s="47">
        <f>(D34-E34)/E34</f>
        <v>11.716666666666667</v>
      </c>
      <c r="G34" s="43">
        <v>22</v>
      </c>
      <c r="H34" s="31">
        <v>4</v>
      </c>
      <c r="I34" s="41">
        <f>G34/H34</f>
        <v>5.5</v>
      </c>
      <c r="J34" s="41">
        <v>2</v>
      </c>
      <c r="K34" s="41" t="s">
        <v>36</v>
      </c>
      <c r="L34" s="43">
        <v>1339</v>
      </c>
      <c r="M34" s="43">
        <v>234</v>
      </c>
      <c r="N34" s="39">
        <v>44141</v>
      </c>
      <c r="O34" s="38" t="s">
        <v>50</v>
      </c>
      <c r="P34" s="35"/>
      <c r="R34" s="40"/>
      <c r="T34" s="35"/>
      <c r="U34" s="34"/>
      <c r="V34" s="34"/>
      <c r="W34" s="35"/>
      <c r="X34" s="34"/>
      <c r="Y34" s="34"/>
      <c r="Z34" s="34"/>
    </row>
    <row r="35" spans="1:26" ht="25.35" customHeight="1">
      <c r="A35" s="14"/>
      <c r="B35" s="14"/>
      <c r="C35" s="28" t="s">
        <v>69</v>
      </c>
      <c r="D35" s="36">
        <f>SUM(D23:D34)</f>
        <v>64991.009999999995</v>
      </c>
      <c r="E35" s="36">
        <f>SUM(E23:E34)</f>
        <v>91363.23</v>
      </c>
      <c r="F35" s="55">
        <f>(D35-E35)/E35</f>
        <v>-0.28865244803626144</v>
      </c>
      <c r="G35" s="36">
        <f>SUM(G23:G34)</f>
        <v>10940</v>
      </c>
      <c r="H35" s="36"/>
      <c r="I35" s="16"/>
      <c r="J35" s="15"/>
      <c r="K35" s="17"/>
      <c r="L35" s="18"/>
      <c r="M35" s="22"/>
      <c r="N35" s="19"/>
      <c r="O35" s="48"/>
      <c r="P35" s="35"/>
      <c r="R35" s="35"/>
    </row>
    <row r="36" spans="1:26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</row>
    <row r="37" spans="1:26" ht="24.6" customHeight="1">
      <c r="A37" s="37">
        <v>21</v>
      </c>
      <c r="B37" s="32">
        <v>17</v>
      </c>
      <c r="C37" s="29" t="s">
        <v>489</v>
      </c>
      <c r="D37" s="43">
        <v>121</v>
      </c>
      <c r="E37" s="43">
        <v>313.8</v>
      </c>
      <c r="F37" s="47">
        <f>(D37-E37)/E37</f>
        <v>-0.61440407903123007</v>
      </c>
      <c r="G37" s="43">
        <v>21</v>
      </c>
      <c r="H37" s="41" t="s">
        <v>36</v>
      </c>
      <c r="I37" s="41" t="s">
        <v>36</v>
      </c>
      <c r="J37" s="41" t="s">
        <v>36</v>
      </c>
      <c r="K37" s="41">
        <v>3</v>
      </c>
      <c r="L37" s="43">
        <f>1701.2+D37</f>
        <v>1822.2</v>
      </c>
      <c r="M37" s="43">
        <f>334+G37</f>
        <v>355</v>
      </c>
      <c r="N37" s="39">
        <v>44316</v>
      </c>
      <c r="O37" s="38" t="s">
        <v>119</v>
      </c>
      <c r="P37" s="35"/>
      <c r="R37" s="40"/>
      <c r="T37" s="35"/>
      <c r="U37" s="34"/>
      <c r="V37" s="34"/>
      <c r="W37" s="34"/>
      <c r="X37" s="35"/>
      <c r="Y37" s="34"/>
      <c r="Z37" s="34"/>
    </row>
    <row r="38" spans="1:26" ht="24.6" customHeight="1">
      <c r="A38" s="37">
        <v>22</v>
      </c>
      <c r="B38" s="62" t="s">
        <v>34</v>
      </c>
      <c r="C38" s="42" t="s">
        <v>509</v>
      </c>
      <c r="D38" s="43">
        <v>113.4</v>
      </c>
      <c r="E38" s="41" t="s">
        <v>36</v>
      </c>
      <c r="F38" s="41" t="s">
        <v>36</v>
      </c>
      <c r="G38" s="43">
        <v>19</v>
      </c>
      <c r="H38" s="41">
        <v>5</v>
      </c>
      <c r="I38" s="41">
        <f t="shared" ref="I38" si="2">G38/H38</f>
        <v>3.8</v>
      </c>
      <c r="J38" s="41">
        <v>2</v>
      </c>
      <c r="K38" s="41">
        <v>1</v>
      </c>
      <c r="L38" s="43">
        <v>113.4</v>
      </c>
      <c r="M38" s="43">
        <v>19</v>
      </c>
      <c r="N38" s="39">
        <v>44330</v>
      </c>
      <c r="O38" s="38" t="s">
        <v>482</v>
      </c>
      <c r="P38" s="35"/>
      <c r="R38" s="40"/>
      <c r="T38" s="35"/>
      <c r="U38" s="34"/>
      <c r="V38" s="34"/>
      <c r="W38" s="34"/>
      <c r="X38" s="34"/>
      <c r="Y38" s="34"/>
      <c r="Z38" s="35"/>
    </row>
    <row r="39" spans="1:26" ht="24.6" customHeight="1">
      <c r="A39" s="37">
        <v>23</v>
      </c>
      <c r="B39" s="37">
        <v>14</v>
      </c>
      <c r="C39" s="42" t="s">
        <v>518</v>
      </c>
      <c r="D39" s="43">
        <v>103</v>
      </c>
      <c r="E39" s="41">
        <v>796</v>
      </c>
      <c r="F39" s="47">
        <f>(D39-E39)/E39</f>
        <v>-0.87060301507537685</v>
      </c>
      <c r="G39" s="43">
        <v>20</v>
      </c>
      <c r="H39" s="41" t="s">
        <v>36</v>
      </c>
      <c r="I39" s="41" t="s">
        <v>36</v>
      </c>
      <c r="J39" s="41">
        <v>2</v>
      </c>
      <c r="K39" s="41">
        <v>3</v>
      </c>
      <c r="L39" s="43">
        <v>6306</v>
      </c>
      <c r="M39" s="43">
        <v>1181</v>
      </c>
      <c r="N39" s="39">
        <v>44316</v>
      </c>
      <c r="O39" s="38" t="s">
        <v>65</v>
      </c>
      <c r="P39" s="35"/>
      <c r="R39" s="40"/>
      <c r="T39" s="35"/>
      <c r="U39" s="34"/>
      <c r="V39" s="34"/>
      <c r="W39" s="35"/>
      <c r="X39" s="34"/>
      <c r="Y39" s="34"/>
      <c r="Z39" s="34"/>
    </row>
    <row r="40" spans="1:26" ht="24.75" customHeight="1">
      <c r="A40" s="37">
        <v>24</v>
      </c>
      <c r="B40" s="44" t="s">
        <v>36</v>
      </c>
      <c r="C40" s="29" t="s">
        <v>397</v>
      </c>
      <c r="D40" s="43">
        <v>14</v>
      </c>
      <c r="E40" s="41" t="s">
        <v>36</v>
      </c>
      <c r="F40" s="41" t="s">
        <v>36</v>
      </c>
      <c r="G40" s="43">
        <v>2</v>
      </c>
      <c r="H40" s="45">
        <v>1</v>
      </c>
      <c r="I40" s="41">
        <f>G40/H40</f>
        <v>2</v>
      </c>
      <c r="J40" s="41">
        <v>1</v>
      </c>
      <c r="K40" s="41" t="s">
        <v>36</v>
      </c>
      <c r="L40" s="43">
        <v>49093</v>
      </c>
      <c r="M40" s="43">
        <v>9152</v>
      </c>
      <c r="N40" s="39">
        <v>43805</v>
      </c>
      <c r="O40" s="38" t="s">
        <v>68</v>
      </c>
      <c r="P40" s="35"/>
      <c r="R40" s="40"/>
      <c r="T40" s="35"/>
      <c r="U40" s="34"/>
      <c r="V40" s="34"/>
      <c r="W40" s="35"/>
      <c r="X40" s="34"/>
      <c r="Y40" s="34"/>
      <c r="Z40" s="34"/>
    </row>
    <row r="41" spans="1:26" ht="25.35" customHeight="1">
      <c r="A41" s="14"/>
      <c r="B41" s="14"/>
      <c r="C41" s="28" t="s">
        <v>195</v>
      </c>
      <c r="D41" s="36">
        <f>SUM(D35:D40)</f>
        <v>65342.409999999996</v>
      </c>
      <c r="E41" s="36">
        <f t="shared" ref="E41:G41" si="3">SUM(E35:E40)</f>
        <v>92473.03</v>
      </c>
      <c r="F41" s="55">
        <f t="shared" ref="F41" si="4">(D41-E41)/E41</f>
        <v>-0.29338954287536595</v>
      </c>
      <c r="G41" s="36">
        <f t="shared" si="3"/>
        <v>11002</v>
      </c>
      <c r="H41" s="36"/>
      <c r="I41" s="16"/>
      <c r="J41" s="15"/>
      <c r="K41" s="17"/>
      <c r="L41" s="18"/>
      <c r="M41" s="22"/>
      <c r="N41" s="19"/>
      <c r="O41" s="48"/>
    </row>
    <row r="42" spans="1:26" ht="23.1" customHeight="1"/>
    <row r="43" spans="1:26" ht="17.25" customHeight="1"/>
    <row r="57" spans="16:18">
      <c r="R57" s="35"/>
    </row>
    <row r="60" spans="16:18">
      <c r="P60" s="35"/>
    </row>
    <row r="64" spans="16:18" ht="12" customHeight="1"/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topLeftCell="A7" zoomScale="60" zoomScaleNormal="60" workbookViewId="0">
      <selection activeCell="C30" sqref="C30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109375" style="33" bestFit="1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6.44140625" style="33" customWidth="1"/>
    <col min="17" max="17" width="8.44140625" style="33" customWidth="1"/>
    <col min="18" max="19" width="8.5546875" style="33" customWidth="1"/>
    <col min="20" max="20" width="13.88671875" style="33" customWidth="1"/>
    <col min="21" max="21" width="12.33203125" style="33" customWidth="1"/>
    <col min="22" max="22" width="11.88671875" style="33" bestFit="1" customWidth="1"/>
    <col min="23" max="23" width="14.88671875" style="33" customWidth="1"/>
    <col min="24" max="24" width="12" style="33" bestFit="1" customWidth="1"/>
    <col min="25" max="25" width="13.6640625" style="33" customWidth="1"/>
    <col min="26" max="16384" width="8.88671875" style="33"/>
  </cols>
  <sheetData>
    <row r="1" spans="1:26" ht="19.5" customHeight="1">
      <c r="E1" s="2" t="s">
        <v>519</v>
      </c>
      <c r="F1" s="2"/>
      <c r="G1" s="2"/>
      <c r="H1" s="2"/>
      <c r="I1" s="2"/>
    </row>
    <row r="2" spans="1:26" ht="19.5" customHeight="1">
      <c r="E2" s="2" t="s">
        <v>520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6">
      <c r="A6" s="132"/>
      <c r="B6" s="132"/>
      <c r="C6" s="129"/>
      <c r="D6" s="4" t="s">
        <v>513</v>
      </c>
      <c r="E6" s="4" t="s">
        <v>521</v>
      </c>
      <c r="F6" s="129"/>
      <c r="G6" s="4" t="s">
        <v>513</v>
      </c>
      <c r="H6" s="129"/>
      <c r="I6" s="129"/>
      <c r="J6" s="129"/>
      <c r="K6" s="129"/>
      <c r="L6" s="129"/>
      <c r="M6" s="129"/>
      <c r="N6" s="129"/>
      <c r="O6" s="129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5"/>
      <c r="X9" s="34"/>
      <c r="Y9" s="34"/>
    </row>
    <row r="10" spans="1:26" ht="21.6">
      <c r="A10" s="132"/>
      <c r="B10" s="132"/>
      <c r="C10" s="129"/>
      <c r="D10" s="79" t="s">
        <v>514</v>
      </c>
      <c r="E10" s="79" t="s">
        <v>522</v>
      </c>
      <c r="F10" s="129"/>
      <c r="G10" s="79" t="s">
        <v>514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5"/>
      <c r="X10" s="34"/>
      <c r="Y10" s="34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5"/>
      <c r="X11" s="34"/>
      <c r="Y11" s="34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R12" s="35"/>
      <c r="T12" s="35"/>
      <c r="U12" s="34"/>
      <c r="V12" s="34"/>
      <c r="W12" s="26"/>
      <c r="X12" s="7"/>
      <c r="Y12" s="34"/>
    </row>
    <row r="13" spans="1:26" ht="25.35" customHeight="1">
      <c r="A13" s="37">
        <v>1</v>
      </c>
      <c r="B13" s="32" t="s">
        <v>34</v>
      </c>
      <c r="C13" s="42" t="s">
        <v>493</v>
      </c>
      <c r="D13" s="43">
        <v>20157.14</v>
      </c>
      <c r="E13" s="41" t="s">
        <v>36</v>
      </c>
      <c r="F13" s="41" t="s">
        <v>36</v>
      </c>
      <c r="G13" s="43">
        <v>2827</v>
      </c>
      <c r="H13" s="31">
        <v>80</v>
      </c>
      <c r="I13" s="41">
        <f t="shared" ref="I13:I22" si="0">G13/H13</f>
        <v>35.337499999999999</v>
      </c>
      <c r="J13" s="41">
        <v>11</v>
      </c>
      <c r="K13" s="41">
        <v>1</v>
      </c>
      <c r="L13" s="43">
        <v>20157.14</v>
      </c>
      <c r="M13" s="43">
        <v>2827</v>
      </c>
      <c r="N13" s="39">
        <v>44323</v>
      </c>
      <c r="O13" s="46" t="s">
        <v>39</v>
      </c>
      <c r="P13" s="35"/>
      <c r="R13" s="40"/>
      <c r="T13" s="35"/>
      <c r="U13" s="34"/>
      <c r="V13" s="34"/>
      <c r="W13" s="34"/>
      <c r="X13" s="35"/>
      <c r="Y13" s="34"/>
      <c r="Z13" s="34"/>
    </row>
    <row r="14" spans="1:26" ht="25.35" customHeight="1">
      <c r="A14" s="37">
        <v>2</v>
      </c>
      <c r="B14" s="32" t="s">
        <v>34</v>
      </c>
      <c r="C14" s="49" t="s">
        <v>239</v>
      </c>
      <c r="D14" s="43">
        <v>17548.689999999999</v>
      </c>
      <c r="E14" s="41" t="s">
        <v>36</v>
      </c>
      <c r="F14" s="41" t="s">
        <v>36</v>
      </c>
      <c r="G14" s="43">
        <v>3487</v>
      </c>
      <c r="H14" s="41">
        <v>132</v>
      </c>
      <c r="I14" s="41">
        <f t="shared" si="0"/>
        <v>26.416666666666668</v>
      </c>
      <c r="J14" s="41">
        <v>14</v>
      </c>
      <c r="K14" s="41">
        <v>1</v>
      </c>
      <c r="L14" s="43">
        <v>19843.669999999998</v>
      </c>
      <c r="M14" s="43">
        <v>3966</v>
      </c>
      <c r="N14" s="39">
        <v>44323</v>
      </c>
      <c r="O14" s="38" t="s">
        <v>45</v>
      </c>
      <c r="P14" s="35"/>
      <c r="R14" s="40"/>
      <c r="T14" s="35"/>
      <c r="U14" s="34"/>
      <c r="V14" s="34"/>
      <c r="W14" s="34"/>
      <c r="X14" s="35"/>
      <c r="Y14" s="34"/>
      <c r="Z14" s="34"/>
    </row>
    <row r="15" spans="1:26" ht="25.35" customHeight="1">
      <c r="A15" s="37">
        <v>3</v>
      </c>
      <c r="B15" s="32" t="s">
        <v>34</v>
      </c>
      <c r="C15" s="49" t="s">
        <v>471</v>
      </c>
      <c r="D15" s="43">
        <v>10786.98</v>
      </c>
      <c r="E15" s="41" t="s">
        <v>36</v>
      </c>
      <c r="F15" s="41" t="s">
        <v>36</v>
      </c>
      <c r="G15" s="43">
        <v>1741</v>
      </c>
      <c r="H15" s="41">
        <v>103</v>
      </c>
      <c r="I15" s="41">
        <f t="shared" si="0"/>
        <v>16.902912621359224</v>
      </c>
      <c r="J15" s="41">
        <v>12</v>
      </c>
      <c r="K15" s="41">
        <v>1</v>
      </c>
      <c r="L15" s="43">
        <v>10786.98</v>
      </c>
      <c r="M15" s="43">
        <v>1741</v>
      </c>
      <c r="N15" s="39">
        <v>44323</v>
      </c>
      <c r="O15" s="38" t="s">
        <v>45</v>
      </c>
      <c r="P15" s="35"/>
      <c r="R15" s="40"/>
      <c r="T15" s="35"/>
      <c r="U15" s="34"/>
      <c r="V15" s="34"/>
      <c r="W15" s="34"/>
      <c r="X15" s="35"/>
      <c r="Y15" s="34"/>
      <c r="Z15" s="34"/>
    </row>
    <row r="16" spans="1:26" ht="25.35" customHeight="1">
      <c r="A16" s="37">
        <v>4</v>
      </c>
      <c r="B16" s="32" t="s">
        <v>34</v>
      </c>
      <c r="C16" s="53" t="s">
        <v>110</v>
      </c>
      <c r="D16" s="43">
        <v>10253.25</v>
      </c>
      <c r="E16" s="41" t="s">
        <v>36</v>
      </c>
      <c r="F16" s="41" t="s">
        <v>36</v>
      </c>
      <c r="G16" s="43">
        <v>1710</v>
      </c>
      <c r="H16" s="41">
        <v>83</v>
      </c>
      <c r="I16" s="41">
        <f t="shared" si="0"/>
        <v>20.602409638554217</v>
      </c>
      <c r="J16" s="41">
        <v>14</v>
      </c>
      <c r="K16" s="41">
        <v>1</v>
      </c>
      <c r="L16" s="43">
        <v>10253</v>
      </c>
      <c r="M16" s="43">
        <v>1710</v>
      </c>
      <c r="N16" s="39">
        <v>44323</v>
      </c>
      <c r="O16" s="38" t="s">
        <v>41</v>
      </c>
      <c r="P16" s="35"/>
      <c r="R16" s="40"/>
      <c r="T16" s="35"/>
      <c r="U16" s="34"/>
      <c r="V16" s="34"/>
      <c r="W16" s="34"/>
      <c r="X16" s="35"/>
      <c r="Y16" s="34"/>
      <c r="Z16" s="34"/>
    </row>
    <row r="17" spans="1:26" ht="25.35" customHeight="1">
      <c r="A17" s="37">
        <v>5</v>
      </c>
      <c r="B17" s="30">
        <v>2</v>
      </c>
      <c r="C17" s="51" t="s">
        <v>395</v>
      </c>
      <c r="D17" s="43">
        <v>8126.98</v>
      </c>
      <c r="E17" s="41">
        <v>12902.89</v>
      </c>
      <c r="F17" s="47">
        <f>(D17-E17)/E17</f>
        <v>-0.37014265796267348</v>
      </c>
      <c r="G17" s="43">
        <v>1582</v>
      </c>
      <c r="H17" s="31">
        <v>93</v>
      </c>
      <c r="I17" s="41">
        <f t="shared" si="0"/>
        <v>17.010752688172044</v>
      </c>
      <c r="J17" s="41">
        <v>13</v>
      </c>
      <c r="K17" s="41">
        <v>2</v>
      </c>
      <c r="L17" s="43">
        <v>28270</v>
      </c>
      <c r="M17" s="43">
        <v>5887</v>
      </c>
      <c r="N17" s="39">
        <v>44316</v>
      </c>
      <c r="O17" s="38" t="s">
        <v>41</v>
      </c>
      <c r="P17" s="35"/>
      <c r="R17" s="40"/>
      <c r="T17" s="35"/>
      <c r="U17" s="34"/>
      <c r="V17" s="34"/>
      <c r="W17" s="34"/>
      <c r="X17" s="35"/>
      <c r="Y17" s="34"/>
      <c r="Z17" s="34"/>
    </row>
    <row r="18" spans="1:26" ht="25.35" customHeight="1">
      <c r="A18" s="37">
        <v>6</v>
      </c>
      <c r="B18" s="30">
        <v>4</v>
      </c>
      <c r="C18" s="42" t="s">
        <v>445</v>
      </c>
      <c r="D18" s="43">
        <v>5716.61</v>
      </c>
      <c r="E18" s="41">
        <v>6728.05</v>
      </c>
      <c r="F18" s="47">
        <f>(D18-E18)/E18</f>
        <v>-0.15033181976947266</v>
      </c>
      <c r="G18" s="43">
        <v>907</v>
      </c>
      <c r="H18" s="41">
        <v>68</v>
      </c>
      <c r="I18" s="41">
        <f t="shared" si="0"/>
        <v>13.338235294117647</v>
      </c>
      <c r="J18" s="41">
        <v>13</v>
      </c>
      <c r="K18" s="41">
        <v>2</v>
      </c>
      <c r="L18" s="43">
        <v>21315.83</v>
      </c>
      <c r="M18" s="43">
        <v>3714</v>
      </c>
      <c r="N18" s="39">
        <v>44316</v>
      </c>
      <c r="O18" s="38" t="s">
        <v>91</v>
      </c>
      <c r="P18" s="35"/>
      <c r="R18" s="40"/>
      <c r="T18" s="35"/>
      <c r="U18" s="34"/>
      <c r="V18" s="34"/>
      <c r="W18" s="34"/>
      <c r="X18" s="35"/>
      <c r="Y18" s="34"/>
      <c r="Z18" s="34"/>
    </row>
    <row r="19" spans="1:26" ht="25.35" customHeight="1">
      <c r="A19" s="37">
        <v>7</v>
      </c>
      <c r="B19" s="30" t="s">
        <v>34</v>
      </c>
      <c r="C19" s="52" t="s">
        <v>460</v>
      </c>
      <c r="D19" s="43">
        <v>5057.5</v>
      </c>
      <c r="E19" s="41" t="s">
        <v>36</v>
      </c>
      <c r="F19" s="41" t="s">
        <v>36</v>
      </c>
      <c r="G19" s="43">
        <v>777</v>
      </c>
      <c r="H19" s="41">
        <v>39</v>
      </c>
      <c r="I19" s="41">
        <f t="shared" si="0"/>
        <v>19.923076923076923</v>
      </c>
      <c r="J19" s="41">
        <v>8</v>
      </c>
      <c r="K19" s="41">
        <v>1</v>
      </c>
      <c r="L19" s="43">
        <v>5058</v>
      </c>
      <c r="M19" s="43">
        <v>777</v>
      </c>
      <c r="N19" s="39">
        <v>44323</v>
      </c>
      <c r="O19" s="38" t="s">
        <v>50</v>
      </c>
      <c r="P19" s="35"/>
      <c r="R19" s="40"/>
      <c r="T19" s="35"/>
      <c r="U19" s="34"/>
      <c r="V19" s="34"/>
      <c r="W19" s="34"/>
      <c r="X19" s="35"/>
      <c r="Y19" s="34"/>
      <c r="Z19" s="34"/>
    </row>
    <row r="20" spans="1:26" ht="25.35" customHeight="1">
      <c r="A20" s="37">
        <v>8</v>
      </c>
      <c r="B20" s="32">
        <v>3</v>
      </c>
      <c r="C20" s="52" t="s">
        <v>406</v>
      </c>
      <c r="D20" s="43">
        <v>4067.9</v>
      </c>
      <c r="E20" s="41">
        <v>7224.5</v>
      </c>
      <c r="F20" s="47">
        <f>(D20-E20)/E20</f>
        <v>-0.43692989134196136</v>
      </c>
      <c r="G20" s="43">
        <v>661</v>
      </c>
      <c r="H20" s="41">
        <v>46</v>
      </c>
      <c r="I20" s="41">
        <f t="shared" si="0"/>
        <v>14.369565217391305</v>
      </c>
      <c r="J20" s="41">
        <v>14</v>
      </c>
      <c r="K20" s="41">
        <v>2</v>
      </c>
      <c r="L20" s="43">
        <v>18181.95</v>
      </c>
      <c r="M20" s="43">
        <v>3267</v>
      </c>
      <c r="N20" s="39">
        <v>44316</v>
      </c>
      <c r="O20" s="38" t="s">
        <v>68</v>
      </c>
      <c r="P20" s="35"/>
      <c r="R20" s="40"/>
      <c r="T20" s="35"/>
      <c r="U20" s="34"/>
      <c r="V20" s="34"/>
      <c r="W20" s="34"/>
      <c r="X20" s="35"/>
      <c r="Y20" s="34"/>
      <c r="Z20" s="34"/>
    </row>
    <row r="21" spans="1:26" ht="25.35" customHeight="1">
      <c r="A21" s="37">
        <v>9</v>
      </c>
      <c r="B21" s="32" t="s">
        <v>34</v>
      </c>
      <c r="C21" s="54" t="s">
        <v>510</v>
      </c>
      <c r="D21" s="43">
        <v>3766.05</v>
      </c>
      <c r="E21" s="41" t="s">
        <v>36</v>
      </c>
      <c r="F21" s="41" t="s">
        <v>36</v>
      </c>
      <c r="G21" s="43">
        <v>577</v>
      </c>
      <c r="H21" s="41">
        <v>53</v>
      </c>
      <c r="I21" s="41">
        <f t="shared" si="0"/>
        <v>10.886792452830189</v>
      </c>
      <c r="J21" s="41">
        <v>11</v>
      </c>
      <c r="K21" s="41">
        <v>1</v>
      </c>
      <c r="L21" s="43">
        <v>3766</v>
      </c>
      <c r="M21" s="43">
        <v>577</v>
      </c>
      <c r="N21" s="39">
        <v>44323</v>
      </c>
      <c r="O21" s="48" t="s">
        <v>43</v>
      </c>
      <c r="P21" s="35"/>
      <c r="R21" s="40"/>
      <c r="T21" s="35"/>
      <c r="U21" s="34"/>
      <c r="V21" s="34"/>
      <c r="W21" s="34"/>
      <c r="X21" s="35"/>
      <c r="Y21" s="34"/>
      <c r="Z21" s="34"/>
    </row>
    <row r="22" spans="1:26" ht="24.75" customHeight="1">
      <c r="A22" s="37">
        <v>10</v>
      </c>
      <c r="B22" s="32">
        <v>1</v>
      </c>
      <c r="C22" s="50" t="s">
        <v>515</v>
      </c>
      <c r="D22" s="43">
        <v>3436.63</v>
      </c>
      <c r="E22" s="41">
        <v>13837.82</v>
      </c>
      <c r="F22" s="47">
        <f>(D22-E22)/E22</f>
        <v>-0.75164946501688845</v>
      </c>
      <c r="G22" s="43">
        <v>521</v>
      </c>
      <c r="H22" s="41">
        <v>54</v>
      </c>
      <c r="I22" s="41">
        <f t="shared" si="0"/>
        <v>9.6481481481481488</v>
      </c>
      <c r="J22" s="41">
        <v>8</v>
      </c>
      <c r="K22" s="41">
        <v>2</v>
      </c>
      <c r="L22" s="43">
        <v>28799.4</v>
      </c>
      <c r="M22" s="43">
        <v>4843</v>
      </c>
      <c r="N22" s="39">
        <v>44316</v>
      </c>
      <c r="O22" s="38" t="s">
        <v>45</v>
      </c>
      <c r="P22" s="35"/>
      <c r="R22" s="40"/>
      <c r="T22" s="35"/>
      <c r="U22" s="34"/>
      <c r="V22" s="34"/>
      <c r="W22" s="34"/>
      <c r="X22" s="35"/>
      <c r="Y22" s="34"/>
      <c r="Z22" s="34"/>
    </row>
    <row r="23" spans="1:26" ht="25.35" customHeight="1">
      <c r="A23" s="14"/>
      <c r="B23" s="14"/>
      <c r="C23" s="28" t="s">
        <v>53</v>
      </c>
      <c r="D23" s="36">
        <f>SUM(D13:D22)</f>
        <v>88917.73</v>
      </c>
      <c r="E23" s="36">
        <f t="shared" ref="E23:G23" si="1">SUM(E13:E22)</f>
        <v>40693.259999999995</v>
      </c>
      <c r="F23" s="55">
        <f>(D23-E23)/E23</f>
        <v>1.18507266313881</v>
      </c>
      <c r="G23" s="36">
        <f t="shared" si="1"/>
        <v>14790</v>
      </c>
      <c r="H23" s="36"/>
      <c r="I23" s="16"/>
      <c r="J23" s="15"/>
      <c r="K23" s="17"/>
      <c r="L23" s="18"/>
      <c r="M23" s="22"/>
      <c r="N23" s="19"/>
      <c r="O23" s="48"/>
      <c r="P23" s="35"/>
      <c r="R23" s="35"/>
    </row>
    <row r="24" spans="1:26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</row>
    <row r="25" spans="1:26" ht="24.75" customHeight="1">
      <c r="A25" s="37">
        <v>11</v>
      </c>
      <c r="B25" s="32">
        <v>9</v>
      </c>
      <c r="C25" s="29" t="s">
        <v>236</v>
      </c>
      <c r="D25" s="43">
        <v>1086.5</v>
      </c>
      <c r="E25" s="41">
        <v>586.35</v>
      </c>
      <c r="F25" s="47">
        <f>(D25-E25)/E25</f>
        <v>0.85298882919757812</v>
      </c>
      <c r="G25" s="43">
        <v>205</v>
      </c>
      <c r="H25" s="41">
        <v>13</v>
      </c>
      <c r="I25" s="41">
        <f>G25/H25</f>
        <v>15.76923076923077</v>
      </c>
      <c r="J25" s="41">
        <v>3</v>
      </c>
      <c r="K25" s="41" t="s">
        <v>36</v>
      </c>
      <c r="L25" s="43">
        <v>113065.77</v>
      </c>
      <c r="M25" s="43">
        <v>22858</v>
      </c>
      <c r="N25" s="39">
        <v>44106</v>
      </c>
      <c r="O25" s="38" t="s">
        <v>68</v>
      </c>
      <c r="P25" s="35"/>
      <c r="R25" s="40"/>
      <c r="T25" s="35"/>
      <c r="U25" s="34"/>
      <c r="V25" s="34"/>
      <c r="W25" s="34"/>
      <c r="X25" s="35"/>
      <c r="Y25" s="34"/>
      <c r="Z25" s="34"/>
    </row>
    <row r="26" spans="1:26" ht="24.6" customHeight="1">
      <c r="A26" s="37">
        <v>12</v>
      </c>
      <c r="B26" s="32">
        <v>5</v>
      </c>
      <c r="C26" s="42" t="s">
        <v>523</v>
      </c>
      <c r="D26" s="43">
        <v>931.75</v>
      </c>
      <c r="E26" s="41">
        <v>4640</v>
      </c>
      <c r="F26" s="47">
        <f>(D26-E26)/E26</f>
        <v>-0.79919181034482756</v>
      </c>
      <c r="G26" s="43">
        <v>142</v>
      </c>
      <c r="H26" s="31">
        <v>22</v>
      </c>
      <c r="I26" s="41">
        <f>G26/H26</f>
        <v>6.4545454545454541</v>
      </c>
      <c r="J26" s="41">
        <v>8</v>
      </c>
      <c r="K26" s="41">
        <v>2</v>
      </c>
      <c r="L26" s="43">
        <v>9582</v>
      </c>
      <c r="M26" s="43">
        <v>1703</v>
      </c>
      <c r="N26" s="39">
        <v>44316</v>
      </c>
      <c r="O26" s="38" t="s">
        <v>43</v>
      </c>
      <c r="P26" s="35"/>
      <c r="R26" s="40"/>
      <c r="T26" s="35"/>
      <c r="U26" s="34"/>
      <c r="V26" s="34"/>
      <c r="W26" s="34"/>
      <c r="X26" s="35"/>
      <c r="Y26" s="34"/>
      <c r="Z26" s="34"/>
    </row>
    <row r="27" spans="1:26" ht="24.75" customHeight="1">
      <c r="A27" s="37">
        <v>13</v>
      </c>
      <c r="B27" s="30" t="s">
        <v>34</v>
      </c>
      <c r="C27" s="29" t="s">
        <v>494</v>
      </c>
      <c r="D27" s="43">
        <v>863</v>
      </c>
      <c r="E27" s="41" t="s">
        <v>36</v>
      </c>
      <c r="F27" s="41" t="s">
        <v>36</v>
      </c>
      <c r="G27" s="43">
        <v>148</v>
      </c>
      <c r="H27" s="41" t="s">
        <v>36</v>
      </c>
      <c r="I27" s="41" t="s">
        <v>36</v>
      </c>
      <c r="J27" s="41" t="s">
        <v>36</v>
      </c>
      <c r="K27" s="41">
        <v>1</v>
      </c>
      <c r="L27" s="43">
        <v>1313.5</v>
      </c>
      <c r="M27" s="43">
        <v>234</v>
      </c>
      <c r="N27" s="39">
        <v>44323</v>
      </c>
      <c r="O27" s="38" t="s">
        <v>119</v>
      </c>
      <c r="P27" s="35"/>
      <c r="R27" s="40"/>
      <c r="T27" s="35"/>
      <c r="U27" s="34"/>
      <c r="V27" s="34"/>
      <c r="W27" s="34"/>
      <c r="X27" s="35"/>
      <c r="Y27" s="34"/>
      <c r="Z27" s="34"/>
    </row>
    <row r="28" spans="1:26" ht="24.75" customHeight="1">
      <c r="A28" s="37">
        <v>14</v>
      </c>
      <c r="B28" s="30">
        <v>6</v>
      </c>
      <c r="C28" s="42" t="s">
        <v>518</v>
      </c>
      <c r="D28" s="43">
        <v>796</v>
      </c>
      <c r="E28" s="41">
        <v>2916</v>
      </c>
      <c r="F28" s="47">
        <f>(D28-E28)/E28</f>
        <v>-0.72702331961591216</v>
      </c>
      <c r="G28" s="43">
        <v>128</v>
      </c>
      <c r="H28" s="41" t="s">
        <v>36</v>
      </c>
      <c r="I28" s="41" t="s">
        <v>36</v>
      </c>
      <c r="J28" s="41">
        <v>2</v>
      </c>
      <c r="K28" s="41">
        <v>2</v>
      </c>
      <c r="L28" s="43">
        <v>5896</v>
      </c>
      <c r="M28" s="43">
        <v>1096</v>
      </c>
      <c r="N28" s="39">
        <v>44316</v>
      </c>
      <c r="O28" s="38" t="s">
        <v>65</v>
      </c>
      <c r="P28" s="35"/>
      <c r="R28" s="40"/>
      <c r="T28" s="35"/>
      <c r="U28" s="34"/>
      <c r="V28" s="34"/>
      <c r="W28" s="34"/>
      <c r="X28" s="35"/>
      <c r="Y28" s="34"/>
      <c r="Z28" s="34"/>
    </row>
    <row r="29" spans="1:26" ht="24.6" customHeight="1">
      <c r="A29" s="37">
        <v>15</v>
      </c>
      <c r="B29" s="30">
        <v>7</v>
      </c>
      <c r="C29" s="29" t="s">
        <v>524</v>
      </c>
      <c r="D29" s="43">
        <v>597.53</v>
      </c>
      <c r="E29" s="41">
        <v>2468.4699999999998</v>
      </c>
      <c r="F29" s="47">
        <f>(D29-E29)/E29</f>
        <v>-0.75793507719356523</v>
      </c>
      <c r="G29" s="43">
        <v>97</v>
      </c>
      <c r="H29" s="41">
        <v>10</v>
      </c>
      <c r="I29" s="41">
        <f>G29/H29</f>
        <v>9.6999999999999993</v>
      </c>
      <c r="J29" s="41">
        <v>4</v>
      </c>
      <c r="K29" s="41">
        <v>2</v>
      </c>
      <c r="L29" s="43">
        <v>5189.5</v>
      </c>
      <c r="M29" s="43">
        <v>991</v>
      </c>
      <c r="N29" s="39">
        <v>44316</v>
      </c>
      <c r="O29" s="38" t="s">
        <v>45</v>
      </c>
      <c r="P29" s="35"/>
      <c r="R29" s="40"/>
      <c r="T29" s="35"/>
      <c r="U29" s="34"/>
      <c r="V29" s="34"/>
      <c r="W29" s="34"/>
      <c r="X29" s="35"/>
      <c r="Y29" s="34"/>
      <c r="Z29" s="34"/>
    </row>
    <row r="30" spans="1:26" ht="24.6" customHeight="1">
      <c r="A30" s="37">
        <v>16</v>
      </c>
      <c r="B30" s="32">
        <v>8</v>
      </c>
      <c r="C30" s="42" t="s">
        <v>241</v>
      </c>
      <c r="D30" s="43">
        <v>484</v>
      </c>
      <c r="E30" s="41">
        <v>809.95</v>
      </c>
      <c r="F30" s="47">
        <f>(D30-E30)/E30</f>
        <v>-0.40243224890425339</v>
      </c>
      <c r="G30" s="43">
        <v>94</v>
      </c>
      <c r="H30" s="41">
        <v>7</v>
      </c>
      <c r="I30" s="41">
        <f>G30/H30</f>
        <v>13.428571428571429</v>
      </c>
      <c r="J30" s="41">
        <v>2</v>
      </c>
      <c r="K30" s="41" t="s">
        <v>36</v>
      </c>
      <c r="L30" s="43">
        <v>65514.52</v>
      </c>
      <c r="M30" s="43">
        <v>14095</v>
      </c>
      <c r="N30" s="39">
        <v>44113</v>
      </c>
      <c r="O30" s="38" t="s">
        <v>48</v>
      </c>
      <c r="P30" s="35"/>
      <c r="R30" s="40"/>
      <c r="T30" s="35"/>
      <c r="U30" s="34"/>
      <c r="V30" s="34"/>
      <c r="W30" s="34"/>
      <c r="X30" s="35"/>
      <c r="Y30" s="34"/>
      <c r="Z30" s="34"/>
    </row>
    <row r="31" spans="1:26" ht="24.6" customHeight="1">
      <c r="A31" s="37">
        <v>17</v>
      </c>
      <c r="B31" s="32">
        <v>10</v>
      </c>
      <c r="C31" s="29" t="s">
        <v>489</v>
      </c>
      <c r="D31" s="43">
        <v>313.8</v>
      </c>
      <c r="E31" s="41">
        <v>518.5</v>
      </c>
      <c r="F31" s="47">
        <f>(D31-E31)/E31</f>
        <v>-0.39479267116682737</v>
      </c>
      <c r="G31" s="43">
        <v>45</v>
      </c>
      <c r="H31" s="41" t="s">
        <v>36</v>
      </c>
      <c r="I31" s="41" t="s">
        <v>36</v>
      </c>
      <c r="J31" s="41" t="s">
        <v>36</v>
      </c>
      <c r="K31" s="41">
        <v>2</v>
      </c>
      <c r="L31" s="43">
        <v>1701.2</v>
      </c>
      <c r="M31" s="43">
        <v>334</v>
      </c>
      <c r="N31" s="39">
        <v>44316</v>
      </c>
      <c r="O31" s="38" t="s">
        <v>119</v>
      </c>
      <c r="P31" s="35"/>
      <c r="R31" s="40"/>
      <c r="T31" s="35"/>
      <c r="U31" s="34"/>
      <c r="V31" s="34"/>
      <c r="W31" s="34"/>
      <c r="X31" s="35"/>
      <c r="Y31" s="34"/>
      <c r="Z31" s="34"/>
    </row>
    <row r="32" spans="1:26" ht="24.75" customHeight="1">
      <c r="A32" s="37">
        <v>18</v>
      </c>
      <c r="B32" s="32">
        <v>14</v>
      </c>
      <c r="C32" s="29" t="s">
        <v>525</v>
      </c>
      <c r="D32" s="43">
        <v>26</v>
      </c>
      <c r="E32" s="41">
        <v>26</v>
      </c>
      <c r="F32" s="47">
        <f>(D32-E32)/E32</f>
        <v>0</v>
      </c>
      <c r="G32" s="43">
        <v>4</v>
      </c>
      <c r="H32" s="31">
        <v>1</v>
      </c>
      <c r="I32" s="41">
        <f>G32/H32</f>
        <v>4</v>
      </c>
      <c r="J32" s="41">
        <v>1</v>
      </c>
      <c r="K32" s="41" t="s">
        <v>36</v>
      </c>
      <c r="L32" s="43">
        <v>2973</v>
      </c>
      <c r="M32" s="43">
        <v>592</v>
      </c>
      <c r="N32" s="39">
        <v>44132</v>
      </c>
      <c r="O32" s="38" t="s">
        <v>119</v>
      </c>
      <c r="P32" s="35"/>
      <c r="R32" s="40"/>
      <c r="T32" s="35"/>
      <c r="U32" s="34"/>
      <c r="V32" s="34"/>
      <c r="W32" s="34"/>
      <c r="X32" s="35"/>
      <c r="Y32" s="34"/>
      <c r="Z32" s="34"/>
    </row>
    <row r="33" spans="1:26" ht="24.75" customHeight="1">
      <c r="A33" s="37">
        <v>19</v>
      </c>
      <c r="B33" s="41" t="s">
        <v>36</v>
      </c>
      <c r="C33" s="29" t="s">
        <v>526</v>
      </c>
      <c r="D33" s="43">
        <v>14</v>
      </c>
      <c r="E33" s="41" t="s">
        <v>36</v>
      </c>
      <c r="F33" s="41" t="s">
        <v>36</v>
      </c>
      <c r="G33" s="43">
        <v>2</v>
      </c>
      <c r="H33" s="41">
        <v>1</v>
      </c>
      <c r="I33" s="41">
        <f>G33/H33</f>
        <v>2</v>
      </c>
      <c r="J33" s="41">
        <v>1</v>
      </c>
      <c r="K33" s="41" t="s">
        <v>36</v>
      </c>
      <c r="L33" s="43">
        <v>12451</v>
      </c>
      <c r="M33" s="43">
        <v>2299</v>
      </c>
      <c r="N33" s="39">
        <v>44106</v>
      </c>
      <c r="O33" s="38" t="s">
        <v>119</v>
      </c>
      <c r="P33" s="35"/>
      <c r="R33" s="40"/>
      <c r="T33" s="35"/>
      <c r="U33" s="34"/>
      <c r="V33" s="34"/>
      <c r="W33" s="34"/>
      <c r="X33" s="35"/>
      <c r="Y33" s="34"/>
      <c r="Z33" s="34"/>
    </row>
    <row r="34" spans="1:26" ht="24.75" customHeight="1">
      <c r="A34" s="37">
        <v>20</v>
      </c>
      <c r="B34" s="32">
        <v>12</v>
      </c>
      <c r="C34" s="29" t="s">
        <v>517</v>
      </c>
      <c r="D34" s="43">
        <v>12</v>
      </c>
      <c r="E34" s="41">
        <v>112.8</v>
      </c>
      <c r="F34" s="47">
        <f>(D34-E34)/E34</f>
        <v>-0.8936170212765957</v>
      </c>
      <c r="G34" s="43">
        <v>2</v>
      </c>
      <c r="H34" s="45">
        <v>1</v>
      </c>
      <c r="I34" s="41">
        <f>G34/H34</f>
        <v>2</v>
      </c>
      <c r="J34" s="41">
        <v>1</v>
      </c>
      <c r="K34" s="41" t="s">
        <v>36</v>
      </c>
      <c r="L34" s="43">
        <v>1186</v>
      </c>
      <c r="M34" s="43">
        <v>212</v>
      </c>
      <c r="N34" s="39">
        <v>44141</v>
      </c>
      <c r="O34" s="38" t="s">
        <v>50</v>
      </c>
      <c r="P34" s="35"/>
      <c r="R34" s="40"/>
      <c r="T34" s="35"/>
      <c r="U34" s="34"/>
      <c r="V34" s="34"/>
      <c r="W34" s="34"/>
      <c r="X34" s="35"/>
      <c r="Y34" s="34"/>
      <c r="Z34" s="34"/>
    </row>
    <row r="35" spans="1:26" ht="25.35" customHeight="1">
      <c r="A35" s="14"/>
      <c r="B35" s="14"/>
      <c r="C35" s="28" t="s">
        <v>69</v>
      </c>
      <c r="D35" s="36">
        <f>SUM(D23:D34)</f>
        <v>94042.31</v>
      </c>
      <c r="E35" s="36">
        <f t="shared" ref="E35:G35" si="2">SUM(E23:E34)</f>
        <v>52771.329999999994</v>
      </c>
      <c r="F35" s="55">
        <f>(D35-E35)/E35</f>
        <v>0.78207200766022023</v>
      </c>
      <c r="G35" s="36">
        <f t="shared" si="2"/>
        <v>15657</v>
      </c>
      <c r="H35" s="36"/>
      <c r="I35" s="16"/>
      <c r="J35" s="15"/>
      <c r="K35" s="17"/>
      <c r="L35" s="18"/>
      <c r="M35" s="22"/>
      <c r="N35" s="19"/>
      <c r="O35" s="48"/>
    </row>
    <row r="36" spans="1:26" ht="23.1" customHeight="1"/>
    <row r="37" spans="1:26" ht="17.25" customHeight="1"/>
    <row r="51" spans="16:18">
      <c r="R51" s="35"/>
    </row>
    <row r="54" spans="16:18">
      <c r="P54" s="35"/>
    </row>
    <row r="58" spans="16:18" ht="12" customHeight="1"/>
  </sheetData>
  <sortState xmlns:xlrd2="http://schemas.microsoft.com/office/spreadsheetml/2017/richdata2" ref="B13:O34">
    <sortCondition descending="1" ref="D13:D3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4"/>
  <sheetViews>
    <sheetView zoomScale="60" zoomScaleNormal="60" workbookViewId="0">
      <selection activeCell="C20" sqref="C20"/>
    </sheetView>
  </sheetViews>
  <sheetFormatPr defaultColWidth="8.88671875" defaultRowHeight="14.4"/>
  <cols>
    <col min="1" max="1" width="4.109375" style="1" customWidth="1"/>
    <col min="2" max="2" width="5.88671875" style="1" customWidth="1"/>
    <col min="3" max="3" width="29.44140625" style="1" customWidth="1"/>
    <col min="4" max="4" width="13.44140625" style="1" customWidth="1"/>
    <col min="5" max="5" width="14" style="1" customWidth="1"/>
    <col min="6" max="6" width="15.441406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6.44140625" style="1" customWidth="1"/>
    <col min="17" max="17" width="8.44140625" style="1" customWidth="1"/>
    <col min="18" max="19" width="8.5546875" style="1" customWidth="1"/>
    <col min="20" max="20" width="13.88671875" style="1" customWidth="1"/>
    <col min="21" max="21" width="12.33203125" style="1" customWidth="1"/>
    <col min="22" max="22" width="11.88671875" style="1" bestFit="1" customWidth="1"/>
    <col min="23" max="23" width="13.6640625" style="1" customWidth="1"/>
    <col min="24" max="24" width="14.88671875" style="1" customWidth="1"/>
    <col min="25" max="25" width="12" style="1" bestFit="1" customWidth="1"/>
    <col min="26" max="16384" width="8.88671875" style="1"/>
  </cols>
  <sheetData>
    <row r="1" spans="1:26" ht="19.5" customHeight="1">
      <c r="A1" s="33"/>
      <c r="B1" s="33"/>
      <c r="C1" s="33"/>
      <c r="D1" s="33"/>
      <c r="E1" s="2" t="s">
        <v>527</v>
      </c>
      <c r="F1" s="2"/>
      <c r="G1" s="2"/>
      <c r="H1" s="2"/>
      <c r="I1" s="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9.5" customHeight="1">
      <c r="A2" s="33"/>
      <c r="B2" s="33"/>
      <c r="C2" s="33"/>
      <c r="D2" s="33"/>
      <c r="E2" s="2" t="s">
        <v>528</v>
      </c>
      <c r="F2" s="2"/>
      <c r="G2" s="2"/>
      <c r="H2" s="2"/>
      <c r="I2" s="2"/>
      <c r="J2" s="2"/>
      <c r="K2" s="2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4" spans="1:26" ht="15.7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>
      <c r="A6" s="132"/>
      <c r="B6" s="132"/>
      <c r="C6" s="129"/>
      <c r="D6" s="4" t="s">
        <v>521</v>
      </c>
      <c r="E6" s="4" t="s">
        <v>529</v>
      </c>
      <c r="F6" s="129"/>
      <c r="G6" s="4" t="s">
        <v>521</v>
      </c>
      <c r="H6" s="129"/>
      <c r="I6" s="129"/>
      <c r="J6" s="129"/>
      <c r="K6" s="129"/>
      <c r="L6" s="129"/>
      <c r="M6" s="129"/>
      <c r="N6" s="129"/>
      <c r="O6" s="129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P8" s="33"/>
      <c r="Q8" s="33"/>
      <c r="R8" s="7"/>
      <c r="S8" s="33"/>
      <c r="T8" s="33"/>
      <c r="U8" s="33"/>
      <c r="V8" s="33"/>
      <c r="W8" s="33"/>
      <c r="X8" s="33"/>
      <c r="Y8" s="33"/>
      <c r="Z8" s="33"/>
    </row>
    <row r="9" spans="1:26" ht="15" customHeight="1">
      <c r="A9" s="131"/>
      <c r="B9" s="131"/>
      <c r="C9" s="128" t="s">
        <v>17</v>
      </c>
      <c r="D9" s="78"/>
      <c r="E9" s="78"/>
      <c r="F9" s="128" t="s">
        <v>18</v>
      </c>
      <c r="G9" s="78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P9" s="33"/>
      <c r="Q9" s="33"/>
      <c r="R9" s="7"/>
      <c r="S9" s="33"/>
      <c r="T9" s="33"/>
      <c r="U9" s="33"/>
      <c r="V9" s="33"/>
      <c r="W9" s="33"/>
      <c r="X9" s="33"/>
      <c r="Y9" s="33"/>
      <c r="Z9" s="33"/>
    </row>
    <row r="10" spans="1:26" ht="21.6">
      <c r="A10" s="132"/>
      <c r="B10" s="132"/>
      <c r="C10" s="129"/>
      <c r="D10" s="79" t="s">
        <v>522</v>
      </c>
      <c r="E10" s="79" t="s">
        <v>530</v>
      </c>
      <c r="F10" s="129"/>
      <c r="G10" s="79" t="s">
        <v>522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P10" s="33"/>
      <c r="Q10" s="33"/>
      <c r="R10" s="7"/>
      <c r="S10" s="33"/>
      <c r="T10" s="33"/>
      <c r="U10" s="33"/>
      <c r="V10" s="33"/>
      <c r="W10" s="33"/>
      <c r="X10" s="33"/>
      <c r="Y10" s="33"/>
      <c r="Z10" s="33"/>
    </row>
    <row r="11" spans="1:26">
      <c r="A11" s="132"/>
      <c r="B11" s="132"/>
      <c r="C11" s="129"/>
      <c r="D11" s="79" t="s">
        <v>31</v>
      </c>
      <c r="E11" s="4" t="s">
        <v>31</v>
      </c>
      <c r="F11" s="129"/>
      <c r="G11" s="79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P11" s="33"/>
      <c r="Q11" s="33"/>
      <c r="R11" s="35"/>
      <c r="S11" s="33"/>
      <c r="T11" s="35"/>
      <c r="U11" s="34"/>
      <c r="V11" s="33"/>
      <c r="W11" s="33"/>
      <c r="X11" s="33"/>
      <c r="Y11" s="33"/>
      <c r="Z11" s="33"/>
    </row>
    <row r="12" spans="1:26" ht="15.6" customHeight="1" thickBot="1">
      <c r="A12" s="132"/>
      <c r="B12" s="133"/>
      <c r="C12" s="130"/>
      <c r="D12" s="80"/>
      <c r="E12" s="5" t="s">
        <v>16</v>
      </c>
      <c r="F12" s="130"/>
      <c r="G12" s="80" t="s">
        <v>29</v>
      </c>
      <c r="H12" s="25"/>
      <c r="I12" s="130"/>
      <c r="J12" s="25"/>
      <c r="K12" s="25"/>
      <c r="L12" s="25"/>
      <c r="M12" s="25"/>
      <c r="N12" s="25"/>
      <c r="O12" s="130"/>
      <c r="P12" s="33"/>
      <c r="Q12" s="33"/>
      <c r="R12" s="35"/>
      <c r="S12" s="33"/>
      <c r="T12" s="35"/>
      <c r="U12" s="34"/>
      <c r="V12" s="34"/>
      <c r="W12" s="34"/>
      <c r="X12" s="26"/>
      <c r="Y12" s="7"/>
      <c r="Z12" s="33"/>
    </row>
    <row r="13" spans="1:26" s="27" customFormat="1" ht="25.35" customHeight="1">
      <c r="A13" s="37">
        <v>1</v>
      </c>
      <c r="B13" s="32" t="s">
        <v>34</v>
      </c>
      <c r="C13" s="29" t="s">
        <v>515</v>
      </c>
      <c r="D13" s="43">
        <v>13837.82</v>
      </c>
      <c r="E13" s="41" t="s">
        <v>36</v>
      </c>
      <c r="F13" s="41" t="s">
        <v>36</v>
      </c>
      <c r="G13" s="43">
        <v>1972</v>
      </c>
      <c r="H13" s="41">
        <v>127</v>
      </c>
      <c r="I13" s="41">
        <f>G13/H13</f>
        <v>15.527559055118111</v>
      </c>
      <c r="J13" s="41">
        <v>11</v>
      </c>
      <c r="K13" s="41">
        <v>1</v>
      </c>
      <c r="L13" s="43">
        <v>19114.8</v>
      </c>
      <c r="M13" s="43">
        <v>3343</v>
      </c>
      <c r="N13" s="39">
        <v>44316</v>
      </c>
      <c r="O13" s="38" t="s">
        <v>45</v>
      </c>
      <c r="P13" s="35"/>
      <c r="Q13" s="33"/>
      <c r="R13" s="40"/>
      <c r="S13" s="33"/>
      <c r="T13" s="35"/>
      <c r="U13" s="34"/>
      <c r="V13" s="34"/>
      <c r="W13" s="34"/>
      <c r="X13" s="34"/>
      <c r="Y13" s="35"/>
      <c r="Z13" s="34"/>
    </row>
    <row r="14" spans="1:26" s="27" customFormat="1" ht="25.35" customHeight="1">
      <c r="A14" s="37">
        <v>2</v>
      </c>
      <c r="B14" s="30" t="s">
        <v>34</v>
      </c>
      <c r="C14" s="29" t="s">
        <v>395</v>
      </c>
      <c r="D14" s="43">
        <v>12902.89</v>
      </c>
      <c r="E14" s="41" t="s">
        <v>36</v>
      </c>
      <c r="F14" s="41" t="s">
        <v>36</v>
      </c>
      <c r="G14" s="43">
        <v>2515</v>
      </c>
      <c r="H14" s="31">
        <v>149</v>
      </c>
      <c r="I14" s="41">
        <f>G14/H14</f>
        <v>16.879194630872483</v>
      </c>
      <c r="J14" s="41">
        <v>15</v>
      </c>
      <c r="K14" s="41">
        <v>1</v>
      </c>
      <c r="L14" s="43">
        <v>15598</v>
      </c>
      <c r="M14" s="43">
        <v>3349</v>
      </c>
      <c r="N14" s="39">
        <v>44316</v>
      </c>
      <c r="O14" s="38" t="s">
        <v>41</v>
      </c>
      <c r="P14" s="35"/>
      <c r="Q14" s="33"/>
      <c r="R14" s="40"/>
      <c r="S14" s="33"/>
      <c r="T14" s="35"/>
      <c r="U14" s="34"/>
      <c r="V14" s="34"/>
      <c r="W14" s="34"/>
      <c r="X14" s="34"/>
      <c r="Y14" s="35"/>
      <c r="Z14" s="34"/>
    </row>
    <row r="15" spans="1:26" s="27" customFormat="1" ht="25.35" customHeight="1">
      <c r="A15" s="37">
        <v>3</v>
      </c>
      <c r="B15" s="30" t="s">
        <v>34</v>
      </c>
      <c r="C15" s="42" t="s">
        <v>406</v>
      </c>
      <c r="D15" s="43">
        <v>7224.5</v>
      </c>
      <c r="E15" s="41" t="s">
        <v>36</v>
      </c>
      <c r="F15" s="41" t="s">
        <v>36</v>
      </c>
      <c r="G15" s="43">
        <v>1162</v>
      </c>
      <c r="H15" s="41">
        <v>74</v>
      </c>
      <c r="I15" s="41">
        <f>G15/H15</f>
        <v>15.702702702702704</v>
      </c>
      <c r="J15" s="41">
        <v>14</v>
      </c>
      <c r="K15" s="41">
        <v>1</v>
      </c>
      <c r="L15" s="43">
        <v>9445.2000000000007</v>
      </c>
      <c r="M15" s="43">
        <v>1810</v>
      </c>
      <c r="N15" s="39">
        <v>44316</v>
      </c>
      <c r="O15" s="38" t="s">
        <v>68</v>
      </c>
      <c r="P15" s="35"/>
      <c r="Q15" s="33"/>
      <c r="R15" s="40"/>
      <c r="S15" s="33"/>
      <c r="T15" s="35"/>
      <c r="U15" s="34"/>
      <c r="V15" s="34"/>
      <c r="W15" s="34"/>
      <c r="X15" s="34"/>
      <c r="Y15" s="35"/>
      <c r="Z15" s="34"/>
    </row>
    <row r="16" spans="1:26" s="33" customFormat="1" ht="25.35" customHeight="1">
      <c r="A16" s="37">
        <v>4</v>
      </c>
      <c r="B16" s="30" t="s">
        <v>34</v>
      </c>
      <c r="C16" s="42" t="s">
        <v>445</v>
      </c>
      <c r="D16" s="43">
        <v>6728.05</v>
      </c>
      <c r="E16" s="41" t="s">
        <v>36</v>
      </c>
      <c r="F16" s="41" t="s">
        <v>36</v>
      </c>
      <c r="G16" s="43">
        <v>1030</v>
      </c>
      <c r="H16" s="41">
        <v>64</v>
      </c>
      <c r="I16" s="41">
        <f>G16/H16</f>
        <v>16.09375</v>
      </c>
      <c r="J16" s="41">
        <v>14</v>
      </c>
      <c r="K16" s="41">
        <v>1</v>
      </c>
      <c r="L16" s="43">
        <v>8878.1</v>
      </c>
      <c r="M16" s="43">
        <v>1645</v>
      </c>
      <c r="N16" s="39">
        <v>44316</v>
      </c>
      <c r="O16" s="38" t="s">
        <v>91</v>
      </c>
      <c r="P16" s="35"/>
      <c r="R16" s="40"/>
      <c r="T16" s="35"/>
      <c r="U16" s="34"/>
      <c r="V16" s="34"/>
      <c r="W16" s="34"/>
      <c r="X16" s="34"/>
      <c r="Y16" s="35"/>
      <c r="Z16" s="34"/>
    </row>
    <row r="17" spans="1:26" s="27" customFormat="1" ht="25.35" customHeight="1">
      <c r="A17" s="37">
        <v>5</v>
      </c>
      <c r="B17" s="32" t="s">
        <v>34</v>
      </c>
      <c r="C17" s="42" t="s">
        <v>523</v>
      </c>
      <c r="D17" s="43">
        <v>4640</v>
      </c>
      <c r="E17" s="41" t="s">
        <v>36</v>
      </c>
      <c r="F17" s="41" t="s">
        <v>36</v>
      </c>
      <c r="G17" s="43">
        <v>721</v>
      </c>
      <c r="H17" s="31">
        <v>66</v>
      </c>
      <c r="I17" s="41">
        <f>G17/H17</f>
        <v>10.924242424242424</v>
      </c>
      <c r="J17" s="41">
        <v>12</v>
      </c>
      <c r="K17" s="41">
        <v>1</v>
      </c>
      <c r="L17" s="43">
        <v>5943</v>
      </c>
      <c r="M17" s="43">
        <v>1097</v>
      </c>
      <c r="N17" s="39">
        <v>44316</v>
      </c>
      <c r="O17" s="38" t="s">
        <v>43</v>
      </c>
      <c r="P17" s="35"/>
      <c r="Q17" s="33"/>
      <c r="R17" s="40"/>
      <c r="S17" s="33"/>
      <c r="T17" s="35"/>
      <c r="U17" s="34"/>
      <c r="V17" s="34"/>
      <c r="W17" s="34"/>
      <c r="X17" s="34"/>
      <c r="Y17" s="35"/>
      <c r="Z17" s="34"/>
    </row>
    <row r="18" spans="1:26" s="27" customFormat="1" ht="24.75" customHeight="1">
      <c r="A18" s="37">
        <v>6</v>
      </c>
      <c r="B18" s="32" t="s">
        <v>34</v>
      </c>
      <c r="C18" s="42" t="s">
        <v>518</v>
      </c>
      <c r="D18" s="43">
        <v>2916</v>
      </c>
      <c r="E18" s="41" t="s">
        <v>36</v>
      </c>
      <c r="F18" s="41" t="s">
        <v>36</v>
      </c>
      <c r="G18" s="43">
        <v>466</v>
      </c>
      <c r="H18" s="41" t="s">
        <v>36</v>
      </c>
      <c r="I18" s="41" t="s">
        <v>36</v>
      </c>
      <c r="J18" s="41">
        <v>8</v>
      </c>
      <c r="K18" s="41">
        <v>1</v>
      </c>
      <c r="L18" s="43">
        <v>3501</v>
      </c>
      <c r="M18" s="43">
        <v>662</v>
      </c>
      <c r="N18" s="39">
        <v>44316</v>
      </c>
      <c r="O18" s="38" t="s">
        <v>65</v>
      </c>
      <c r="P18" s="35"/>
      <c r="Q18" s="33"/>
      <c r="R18" s="40"/>
      <c r="S18" s="33"/>
      <c r="T18" s="35"/>
      <c r="U18" s="34"/>
      <c r="V18" s="34"/>
      <c r="W18" s="34"/>
      <c r="X18" s="34"/>
      <c r="Y18" s="35"/>
      <c r="Z18" s="34"/>
    </row>
    <row r="19" spans="1:26" s="27" customFormat="1" ht="24.75" customHeight="1">
      <c r="A19" s="37">
        <v>7</v>
      </c>
      <c r="B19" s="30" t="s">
        <v>34</v>
      </c>
      <c r="C19" s="29" t="s">
        <v>524</v>
      </c>
      <c r="D19" s="43">
        <v>2468.4699999999998</v>
      </c>
      <c r="E19" s="41" t="s">
        <v>36</v>
      </c>
      <c r="F19" s="41" t="s">
        <v>36</v>
      </c>
      <c r="G19" s="43">
        <v>392</v>
      </c>
      <c r="H19" s="41">
        <v>66</v>
      </c>
      <c r="I19" s="41">
        <f>G19/H19</f>
        <v>5.9393939393939394</v>
      </c>
      <c r="J19" s="41">
        <v>10</v>
      </c>
      <c r="K19" s="41">
        <v>1</v>
      </c>
      <c r="L19" s="43">
        <v>3324.02</v>
      </c>
      <c r="M19" s="43">
        <v>663</v>
      </c>
      <c r="N19" s="39">
        <v>44316</v>
      </c>
      <c r="O19" s="38" t="s">
        <v>45</v>
      </c>
      <c r="P19" s="35"/>
      <c r="Q19" s="33"/>
      <c r="R19" s="40"/>
      <c r="S19" s="33"/>
      <c r="T19" s="35"/>
      <c r="U19" s="34"/>
      <c r="V19" s="34"/>
      <c r="W19" s="34"/>
      <c r="X19" s="34"/>
      <c r="Y19" s="35"/>
      <c r="Z19" s="34"/>
    </row>
    <row r="20" spans="1:26" s="33" customFormat="1" ht="24.75" customHeight="1">
      <c r="A20" s="37">
        <v>8</v>
      </c>
      <c r="B20" s="44" t="s">
        <v>36</v>
      </c>
      <c r="C20" s="42" t="s">
        <v>241</v>
      </c>
      <c r="D20" s="43">
        <v>809.95</v>
      </c>
      <c r="E20" s="41" t="s">
        <v>36</v>
      </c>
      <c r="F20" s="41" t="s">
        <v>36</v>
      </c>
      <c r="G20" s="43">
        <v>153</v>
      </c>
      <c r="H20" s="41">
        <v>9</v>
      </c>
      <c r="I20" s="41">
        <f>G20/H20</f>
        <v>17</v>
      </c>
      <c r="J20" s="41">
        <v>3</v>
      </c>
      <c r="K20" s="41" t="s">
        <v>36</v>
      </c>
      <c r="L20" s="43">
        <v>64718.92</v>
      </c>
      <c r="M20" s="43">
        <v>13934</v>
      </c>
      <c r="N20" s="39">
        <v>44113</v>
      </c>
      <c r="O20" s="38" t="s">
        <v>48</v>
      </c>
      <c r="P20" s="35"/>
      <c r="R20" s="40"/>
      <c r="T20" s="35"/>
      <c r="U20" s="34"/>
      <c r="V20" s="34"/>
      <c r="W20" s="34"/>
      <c r="X20" s="34"/>
      <c r="Y20" s="35"/>
      <c r="Z20" s="34"/>
    </row>
    <row r="21" spans="1:26" s="27" customFormat="1" ht="24.6" customHeight="1">
      <c r="A21" s="37">
        <v>9</v>
      </c>
      <c r="B21" s="44" t="s">
        <v>36</v>
      </c>
      <c r="C21" s="29" t="s">
        <v>236</v>
      </c>
      <c r="D21" s="43">
        <v>586.35</v>
      </c>
      <c r="E21" s="41" t="s">
        <v>36</v>
      </c>
      <c r="F21" s="41" t="s">
        <v>36</v>
      </c>
      <c r="G21" s="43">
        <v>116</v>
      </c>
      <c r="H21" s="41">
        <v>8</v>
      </c>
      <c r="I21" s="41">
        <f>G21/H21</f>
        <v>14.5</v>
      </c>
      <c r="J21" s="41">
        <v>3</v>
      </c>
      <c r="K21" s="41" t="s">
        <v>36</v>
      </c>
      <c r="L21" s="43">
        <v>111693.72</v>
      </c>
      <c r="M21" s="43">
        <v>22595</v>
      </c>
      <c r="N21" s="39">
        <v>44106</v>
      </c>
      <c r="O21" s="38" t="s">
        <v>68</v>
      </c>
      <c r="P21" s="35"/>
      <c r="Q21" s="33"/>
      <c r="R21" s="40"/>
      <c r="S21" s="33"/>
      <c r="T21" s="35"/>
      <c r="U21" s="34"/>
      <c r="V21" s="34"/>
      <c r="W21" s="34"/>
      <c r="X21" s="34"/>
      <c r="Y21" s="35"/>
      <c r="Z21" s="34"/>
    </row>
    <row r="22" spans="1:26" s="27" customFormat="1" ht="24.75" customHeight="1">
      <c r="A22" s="37">
        <v>10</v>
      </c>
      <c r="B22" s="32" t="s">
        <v>34</v>
      </c>
      <c r="C22" s="29" t="s">
        <v>531</v>
      </c>
      <c r="D22" s="43">
        <v>518.5</v>
      </c>
      <c r="E22" s="41" t="s">
        <v>36</v>
      </c>
      <c r="F22" s="41" t="s">
        <v>36</v>
      </c>
      <c r="G22" s="43">
        <v>108</v>
      </c>
      <c r="H22" s="41" t="s">
        <v>36</v>
      </c>
      <c r="I22" s="41" t="s">
        <v>36</v>
      </c>
      <c r="J22" s="41">
        <v>5</v>
      </c>
      <c r="K22" s="41">
        <v>1</v>
      </c>
      <c r="L22" s="43">
        <v>1387.4</v>
      </c>
      <c r="M22" s="43">
        <v>289</v>
      </c>
      <c r="N22" s="39">
        <v>44316</v>
      </c>
      <c r="O22" s="38" t="s">
        <v>119</v>
      </c>
      <c r="P22" s="35"/>
      <c r="Q22" s="33"/>
      <c r="R22" s="40"/>
      <c r="S22" s="33"/>
      <c r="T22" s="35"/>
      <c r="U22" s="34"/>
      <c r="V22" s="34"/>
      <c r="W22" s="34"/>
      <c r="X22" s="34"/>
      <c r="Y22" s="35"/>
      <c r="Z22" s="34"/>
    </row>
    <row r="23" spans="1:26" s="27" customFormat="1" ht="25.35" customHeight="1">
      <c r="A23" s="14"/>
      <c r="B23" s="14"/>
      <c r="C23" s="28" t="s">
        <v>53</v>
      </c>
      <c r="D23" s="36">
        <f>SUM(D13:D22)</f>
        <v>52632.53</v>
      </c>
      <c r="E23" s="41" t="s">
        <v>36</v>
      </c>
      <c r="F23" s="41" t="s">
        <v>36</v>
      </c>
      <c r="G23" s="36">
        <f t="shared" ref="G23" si="0">SUM(G13:G22)</f>
        <v>8635</v>
      </c>
      <c r="H23" s="36"/>
      <c r="I23" s="16"/>
      <c r="J23" s="15"/>
      <c r="K23" s="17"/>
      <c r="L23" s="18"/>
      <c r="M23" s="22"/>
      <c r="N23" s="19"/>
      <c r="O23" s="48"/>
      <c r="P23" s="35"/>
      <c r="Q23" s="33"/>
      <c r="R23" s="35"/>
      <c r="S23" s="33"/>
      <c r="T23" s="33"/>
      <c r="U23" s="33"/>
      <c r="V23" s="33"/>
      <c r="W23" s="33"/>
      <c r="X23" s="33"/>
      <c r="Y23" s="33"/>
      <c r="Z23" s="33"/>
    </row>
    <row r="24" spans="1:26" s="27" customFormat="1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s="33" customFormat="1" ht="24.75" customHeight="1">
      <c r="A25" s="37">
        <v>11</v>
      </c>
      <c r="B25" s="44" t="s">
        <v>36</v>
      </c>
      <c r="C25" s="29" t="s">
        <v>532</v>
      </c>
      <c r="D25" s="43">
        <v>313.25</v>
      </c>
      <c r="E25" s="41" t="s">
        <v>36</v>
      </c>
      <c r="F25" s="41" t="s">
        <v>36</v>
      </c>
      <c r="G25" s="43">
        <v>54</v>
      </c>
      <c r="H25" s="41">
        <v>4</v>
      </c>
      <c r="I25" s="41">
        <f>G25/H25</f>
        <v>13.5</v>
      </c>
      <c r="J25" s="41">
        <v>2</v>
      </c>
      <c r="K25" s="41" t="s">
        <v>36</v>
      </c>
      <c r="L25" s="43">
        <v>2087.79</v>
      </c>
      <c r="M25" s="43">
        <v>343</v>
      </c>
      <c r="N25" s="39">
        <v>44141</v>
      </c>
      <c r="O25" s="38" t="s">
        <v>68</v>
      </c>
      <c r="P25" s="35"/>
      <c r="R25" s="40"/>
      <c r="T25" s="35"/>
      <c r="U25" s="34"/>
      <c r="V25" s="34"/>
      <c r="W25" s="34"/>
      <c r="X25" s="34"/>
      <c r="Y25" s="35"/>
      <c r="Z25" s="34"/>
    </row>
    <row r="26" spans="1:26" s="33" customFormat="1" ht="24.75" customHeight="1">
      <c r="A26" s="37">
        <v>12</v>
      </c>
      <c r="B26" s="41" t="s">
        <v>36</v>
      </c>
      <c r="C26" s="29" t="s">
        <v>517</v>
      </c>
      <c r="D26" s="43">
        <v>112.8</v>
      </c>
      <c r="E26" s="41" t="s">
        <v>36</v>
      </c>
      <c r="F26" s="41" t="s">
        <v>36</v>
      </c>
      <c r="G26" s="43">
        <v>20</v>
      </c>
      <c r="H26" s="31">
        <v>3</v>
      </c>
      <c r="I26" s="41">
        <f>G26/H26</f>
        <v>6.666666666666667</v>
      </c>
      <c r="J26" s="41">
        <v>1</v>
      </c>
      <c r="K26" s="41" t="s">
        <v>36</v>
      </c>
      <c r="L26" s="43">
        <v>993</v>
      </c>
      <c r="M26" s="43">
        <v>182</v>
      </c>
      <c r="N26" s="39">
        <v>44141</v>
      </c>
      <c r="O26" s="38" t="s">
        <v>50</v>
      </c>
      <c r="P26" s="35"/>
      <c r="R26" s="40"/>
      <c r="T26" s="35"/>
      <c r="U26" s="34"/>
      <c r="V26" s="34"/>
      <c r="W26" s="34"/>
      <c r="X26" s="34"/>
      <c r="Y26" s="35"/>
      <c r="Z26" s="34"/>
    </row>
    <row r="27" spans="1:26" s="27" customFormat="1" ht="24.75" customHeight="1">
      <c r="A27" s="37">
        <v>13</v>
      </c>
      <c r="B27" s="41" t="s">
        <v>36</v>
      </c>
      <c r="C27" s="29" t="s">
        <v>397</v>
      </c>
      <c r="D27" s="43">
        <v>28</v>
      </c>
      <c r="E27" s="41" t="s">
        <v>36</v>
      </c>
      <c r="F27" s="41" t="s">
        <v>36</v>
      </c>
      <c r="G27" s="43">
        <v>4</v>
      </c>
      <c r="H27" s="45">
        <v>1</v>
      </c>
      <c r="I27" s="41">
        <f>G27/H27</f>
        <v>4</v>
      </c>
      <c r="J27" s="41">
        <v>1</v>
      </c>
      <c r="K27" s="41" t="s">
        <v>36</v>
      </c>
      <c r="L27" s="43">
        <v>49041</v>
      </c>
      <c r="M27" s="43">
        <v>9144</v>
      </c>
      <c r="N27" s="39">
        <v>43805</v>
      </c>
      <c r="O27" s="38" t="s">
        <v>68</v>
      </c>
      <c r="P27" s="35"/>
      <c r="Q27" s="33"/>
      <c r="R27" s="40"/>
      <c r="S27" s="33"/>
      <c r="T27" s="35"/>
      <c r="U27" s="34"/>
      <c r="V27" s="34"/>
      <c r="W27" s="34"/>
      <c r="X27" s="34"/>
      <c r="Y27" s="35"/>
      <c r="Z27" s="34"/>
    </row>
    <row r="28" spans="1:26" s="33" customFormat="1" ht="24.75" customHeight="1">
      <c r="A28" s="37">
        <v>14</v>
      </c>
      <c r="B28" s="41" t="s">
        <v>36</v>
      </c>
      <c r="C28" s="29" t="s">
        <v>525</v>
      </c>
      <c r="D28" s="43">
        <v>26</v>
      </c>
      <c r="E28" s="41" t="s">
        <v>36</v>
      </c>
      <c r="F28" s="41" t="s">
        <v>36</v>
      </c>
      <c r="G28" s="43">
        <v>4</v>
      </c>
      <c r="H28" s="45">
        <v>1</v>
      </c>
      <c r="I28" s="41">
        <f>G28/H28</f>
        <v>4</v>
      </c>
      <c r="J28" s="41">
        <v>1</v>
      </c>
      <c r="K28" s="41" t="s">
        <v>36</v>
      </c>
      <c r="L28" s="43">
        <v>2947</v>
      </c>
      <c r="M28" s="43">
        <v>588</v>
      </c>
      <c r="N28" s="39">
        <v>44132</v>
      </c>
      <c r="O28" s="38" t="s">
        <v>119</v>
      </c>
      <c r="P28" s="35"/>
      <c r="R28" s="40"/>
      <c r="T28" s="35"/>
      <c r="U28" s="34"/>
      <c r="V28" s="34"/>
      <c r="W28" s="34"/>
      <c r="X28" s="34"/>
      <c r="Y28" s="35"/>
      <c r="Z28" s="34"/>
    </row>
    <row r="29" spans="1:26" s="27" customFormat="1" ht="24.75" customHeight="1">
      <c r="A29" s="37">
        <v>15</v>
      </c>
      <c r="B29" s="44" t="s">
        <v>36</v>
      </c>
      <c r="C29" s="29" t="s">
        <v>533</v>
      </c>
      <c r="D29" s="43">
        <v>21</v>
      </c>
      <c r="E29" s="41" t="s">
        <v>36</v>
      </c>
      <c r="F29" s="41" t="s">
        <v>36</v>
      </c>
      <c r="G29" s="43">
        <v>3</v>
      </c>
      <c r="H29" s="45">
        <v>1</v>
      </c>
      <c r="I29" s="41">
        <f>G29/H29</f>
        <v>3</v>
      </c>
      <c r="J29" s="41">
        <v>1</v>
      </c>
      <c r="K29" s="41" t="s">
        <v>36</v>
      </c>
      <c r="L29" s="43">
        <v>12548</v>
      </c>
      <c r="M29" s="43">
        <v>2405</v>
      </c>
      <c r="N29" s="39">
        <v>44120</v>
      </c>
      <c r="O29" s="38" t="s">
        <v>68</v>
      </c>
      <c r="P29" s="35"/>
      <c r="Q29" s="33"/>
      <c r="R29" s="40"/>
      <c r="S29" s="33"/>
      <c r="T29" s="35"/>
      <c r="U29" s="34"/>
      <c r="V29" s="34"/>
      <c r="W29" s="34"/>
      <c r="X29" s="34"/>
      <c r="Y29" s="35"/>
      <c r="Z29" s="34"/>
    </row>
    <row r="30" spans="1:26" s="27" customFormat="1" ht="24.75" customHeight="1">
      <c r="A30" s="37">
        <v>16</v>
      </c>
      <c r="B30" s="44" t="s">
        <v>36</v>
      </c>
      <c r="C30" s="42" t="s">
        <v>534</v>
      </c>
      <c r="D30" s="43">
        <v>18</v>
      </c>
      <c r="E30" s="41" t="s">
        <v>36</v>
      </c>
      <c r="F30" s="41" t="s">
        <v>36</v>
      </c>
      <c r="G30" s="43">
        <v>5</v>
      </c>
      <c r="H30" s="41" t="s">
        <v>36</v>
      </c>
      <c r="I30" s="41" t="s">
        <v>36</v>
      </c>
      <c r="J30" s="41">
        <v>1</v>
      </c>
      <c r="K30" s="41" t="s">
        <v>36</v>
      </c>
      <c r="L30" s="43">
        <v>13451</v>
      </c>
      <c r="M30" s="43">
        <v>2313</v>
      </c>
      <c r="N30" s="39">
        <v>44127</v>
      </c>
      <c r="O30" s="38" t="s">
        <v>65</v>
      </c>
      <c r="P30" s="35"/>
      <c r="Q30" s="33"/>
      <c r="R30" s="40"/>
      <c r="S30" s="33"/>
      <c r="T30" s="35"/>
      <c r="U30" s="34"/>
      <c r="V30" s="34"/>
      <c r="W30" s="34"/>
      <c r="X30" s="34"/>
      <c r="Y30" s="35"/>
      <c r="Z30" s="34"/>
    </row>
    <row r="31" spans="1:26" ht="25.35" customHeight="1">
      <c r="A31" s="14"/>
      <c r="B31" s="14"/>
      <c r="C31" s="28" t="s">
        <v>535</v>
      </c>
      <c r="D31" s="36">
        <f>SUM(D23:D30)</f>
        <v>53151.58</v>
      </c>
      <c r="E31" s="41" t="s">
        <v>36</v>
      </c>
      <c r="F31" s="41" t="s">
        <v>36</v>
      </c>
      <c r="G31" s="36">
        <f t="shared" ref="G31" si="1">SUM(G23:G30)</f>
        <v>8725</v>
      </c>
      <c r="H31" s="36"/>
      <c r="I31" s="16"/>
      <c r="J31" s="15"/>
      <c r="K31" s="17"/>
      <c r="L31" s="18"/>
      <c r="M31" s="22"/>
      <c r="N31" s="19"/>
      <c r="O31" s="48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23.1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6:25" ht="17.25" customHeight="1"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47" spans="16:25">
      <c r="P47" s="33"/>
      <c r="Q47" s="33"/>
      <c r="R47" s="35"/>
      <c r="S47" s="33"/>
      <c r="T47" s="33"/>
      <c r="U47" s="33"/>
      <c r="V47" s="33"/>
      <c r="W47" s="33"/>
      <c r="X47" s="33"/>
      <c r="Y47" s="33"/>
    </row>
    <row r="50" spans="16:16">
      <c r="P50" s="35"/>
    </row>
    <row r="54" spans="16:16" ht="12" customHeight="1">
      <c r="P54" s="33"/>
    </row>
  </sheetData>
  <sortState xmlns:xlrd2="http://schemas.microsoft.com/office/spreadsheetml/2017/richdata2" ref="B13:O30">
    <sortCondition descending="1" ref="D13:D30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9D43-DAA5-40D4-93A6-E751CB5EE7DA}">
  <dimension ref="A1:AC76"/>
  <sheetViews>
    <sheetView topLeftCell="A25" zoomScale="60" zoomScaleNormal="60" workbookViewId="0">
      <selection activeCell="A29" sqref="A29:XFD2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2.5546875" style="33" bestFit="1" customWidth="1"/>
    <col min="26" max="26" width="13.6640625" style="33" bestFit="1" customWidth="1"/>
    <col min="27" max="27" width="11" style="33" customWidth="1"/>
    <col min="28" max="28" width="10.88671875" style="33" bestFit="1" customWidth="1"/>
    <col min="29" max="29" width="14.88671875" style="33" customWidth="1"/>
    <col min="30" max="16384" width="8.88671875" style="33"/>
  </cols>
  <sheetData>
    <row r="1" spans="1:29" ht="19.5" customHeight="1">
      <c r="E1" s="2" t="s">
        <v>604</v>
      </c>
      <c r="F1" s="2"/>
      <c r="G1" s="2"/>
      <c r="H1" s="2"/>
      <c r="I1" s="2"/>
    </row>
    <row r="2" spans="1:29" ht="19.5" customHeight="1">
      <c r="E2" s="2" t="s">
        <v>605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602</v>
      </c>
      <c r="E6" s="4" t="s">
        <v>592</v>
      </c>
      <c r="F6" s="129"/>
      <c r="G6" s="4" t="s">
        <v>602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06"/>
      <c r="E9" s="106"/>
      <c r="F9" s="128" t="s">
        <v>18</v>
      </c>
      <c r="G9" s="106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Z9" s="34"/>
      <c r="AA9" s="34"/>
      <c r="AC9" s="35"/>
    </row>
    <row r="10" spans="1:29">
      <c r="A10" s="132"/>
      <c r="B10" s="132"/>
      <c r="C10" s="129"/>
      <c r="D10" s="107" t="s">
        <v>603</v>
      </c>
      <c r="E10" s="107" t="s">
        <v>593</v>
      </c>
      <c r="F10" s="129"/>
      <c r="G10" s="107" t="s">
        <v>603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Z10" s="34"/>
      <c r="AA10" s="34"/>
      <c r="AC10" s="35"/>
    </row>
    <row r="11" spans="1:29">
      <c r="A11" s="132"/>
      <c r="B11" s="132"/>
      <c r="C11" s="129"/>
      <c r="D11" s="107" t="s">
        <v>31</v>
      </c>
      <c r="E11" s="4" t="s">
        <v>31</v>
      </c>
      <c r="F11" s="129"/>
      <c r="G11" s="107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26"/>
      <c r="Z11" s="34"/>
      <c r="AA11" s="34"/>
      <c r="AB11" s="7"/>
      <c r="AC11" s="35"/>
    </row>
    <row r="12" spans="1:29" ht="15.6" customHeight="1" thickBot="1">
      <c r="A12" s="132"/>
      <c r="B12" s="133"/>
      <c r="C12" s="130"/>
      <c r="D12" s="108"/>
      <c r="E12" s="5" t="s">
        <v>16</v>
      </c>
      <c r="F12" s="130"/>
      <c r="G12" s="108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26"/>
      <c r="Z12" s="57"/>
      <c r="AA12" s="34"/>
      <c r="AB12" s="7"/>
      <c r="AC12" s="58"/>
    </row>
    <row r="13" spans="1:29" ht="25.35" customHeight="1">
      <c r="A13" s="37">
        <v>1</v>
      </c>
      <c r="B13" s="37">
        <v>1</v>
      </c>
      <c r="C13" s="29" t="s">
        <v>597</v>
      </c>
      <c r="D13" s="43">
        <v>33458.36</v>
      </c>
      <c r="E13" s="41">
        <v>65318.48</v>
      </c>
      <c r="F13" s="47">
        <f>(D13-E13)/E13</f>
        <v>-0.48776579001838377</v>
      </c>
      <c r="G13" s="43">
        <v>4378</v>
      </c>
      <c r="H13" s="41">
        <v>145</v>
      </c>
      <c r="I13" s="41">
        <f>G13/H13</f>
        <v>30.193103448275863</v>
      </c>
      <c r="J13" s="41">
        <v>18</v>
      </c>
      <c r="K13" s="41">
        <v>2</v>
      </c>
      <c r="L13" s="43">
        <v>137729</v>
      </c>
      <c r="M13" s="43">
        <v>18670</v>
      </c>
      <c r="N13" s="39">
        <v>44708</v>
      </c>
      <c r="O13" s="38" t="s">
        <v>37</v>
      </c>
      <c r="P13" s="35"/>
      <c r="Q13" s="56"/>
      <c r="R13" s="56"/>
      <c r="S13" s="56"/>
      <c r="T13" s="56"/>
      <c r="V13" s="35"/>
      <c r="W13" s="34"/>
      <c r="X13" s="7"/>
      <c r="Y13" s="7"/>
      <c r="Z13" s="34"/>
      <c r="AA13" s="7"/>
      <c r="AB13" s="34"/>
      <c r="AC13" s="35"/>
    </row>
    <row r="14" spans="1:29" ht="25.35" customHeight="1">
      <c r="A14" s="37">
        <v>2</v>
      </c>
      <c r="B14" s="37" t="s">
        <v>34</v>
      </c>
      <c r="C14" s="29" t="s">
        <v>599</v>
      </c>
      <c r="D14" s="43">
        <v>12489.81</v>
      </c>
      <c r="E14" s="41" t="s">
        <v>36</v>
      </c>
      <c r="F14" s="41" t="s">
        <v>36</v>
      </c>
      <c r="G14" s="43">
        <v>2689</v>
      </c>
      <c r="H14" s="41">
        <v>131</v>
      </c>
      <c r="I14" s="41">
        <f>G14/H14</f>
        <v>20.52671755725191</v>
      </c>
      <c r="J14" s="41">
        <v>16</v>
      </c>
      <c r="K14" s="41">
        <v>1</v>
      </c>
      <c r="L14" s="43">
        <v>17534.28</v>
      </c>
      <c r="M14" s="43">
        <v>3804</v>
      </c>
      <c r="N14" s="39">
        <v>44715</v>
      </c>
      <c r="O14" s="38" t="s">
        <v>48</v>
      </c>
      <c r="P14" s="35"/>
      <c r="Q14" s="56"/>
      <c r="R14" s="56"/>
      <c r="S14" s="87"/>
      <c r="T14" s="56"/>
      <c r="U14" s="34"/>
      <c r="V14" s="57"/>
      <c r="W14" s="57"/>
      <c r="X14" s="7"/>
      <c r="Y14" s="58"/>
      <c r="Z14" s="34"/>
      <c r="AA14" s="34"/>
      <c r="AB14" s="34"/>
      <c r="AC14" s="58"/>
    </row>
    <row r="15" spans="1:29" ht="25.35" customHeight="1">
      <c r="A15" s="37">
        <v>3</v>
      </c>
      <c r="B15" s="37">
        <v>2</v>
      </c>
      <c r="C15" s="29" t="s">
        <v>571</v>
      </c>
      <c r="D15" s="43">
        <v>10670.92</v>
      </c>
      <c r="E15" s="41">
        <v>21817.13</v>
      </c>
      <c r="F15" s="47">
        <f t="shared" ref="F15:F23" si="0">(D15-E15)/E15</f>
        <v>-0.51089258761349454</v>
      </c>
      <c r="G15" s="43">
        <v>1523</v>
      </c>
      <c r="H15" s="41">
        <v>89</v>
      </c>
      <c r="I15" s="41">
        <f>G15/H15</f>
        <v>17.112359550561798</v>
      </c>
      <c r="J15" s="41">
        <v>18</v>
      </c>
      <c r="K15" s="41">
        <v>5</v>
      </c>
      <c r="L15" s="43">
        <v>386368</v>
      </c>
      <c r="M15" s="43">
        <v>53621</v>
      </c>
      <c r="N15" s="39">
        <v>44687</v>
      </c>
      <c r="O15" s="38" t="s">
        <v>41</v>
      </c>
      <c r="P15" s="35"/>
      <c r="Q15" s="56"/>
      <c r="R15" s="56"/>
      <c r="S15" s="87"/>
      <c r="T15" s="56"/>
      <c r="U15" s="34"/>
      <c r="V15" s="57"/>
      <c r="W15" s="57"/>
      <c r="X15" s="7"/>
      <c r="Y15" s="58"/>
      <c r="Z15" s="34"/>
      <c r="AA15" s="34"/>
      <c r="AB15" s="34"/>
      <c r="AC15" s="58"/>
    </row>
    <row r="16" spans="1:29" ht="25.35" customHeight="1">
      <c r="A16" s="37">
        <v>4</v>
      </c>
      <c r="B16" s="37">
        <v>3</v>
      </c>
      <c r="C16" s="29" t="s">
        <v>35</v>
      </c>
      <c r="D16" s="43">
        <v>6543.27</v>
      </c>
      <c r="E16" s="41">
        <v>15141.1</v>
      </c>
      <c r="F16" s="47">
        <f t="shared" si="0"/>
        <v>-0.56784711810898814</v>
      </c>
      <c r="G16" s="43">
        <v>1241</v>
      </c>
      <c r="H16" s="41">
        <v>74</v>
      </c>
      <c r="I16" s="41">
        <f>G16/H16</f>
        <v>16.77027027027027</v>
      </c>
      <c r="J16" s="41">
        <v>10</v>
      </c>
      <c r="K16" s="41">
        <v>10</v>
      </c>
      <c r="L16" s="43">
        <v>387461</v>
      </c>
      <c r="M16" s="43">
        <v>75059</v>
      </c>
      <c r="N16" s="39">
        <v>44652</v>
      </c>
      <c r="O16" s="38" t="s">
        <v>37</v>
      </c>
      <c r="P16" s="35"/>
      <c r="Q16" s="56"/>
      <c r="R16" s="56"/>
      <c r="S16" s="87"/>
      <c r="T16" s="56"/>
      <c r="U16" s="34"/>
      <c r="V16" s="57"/>
      <c r="W16" s="57"/>
      <c r="X16" s="7"/>
      <c r="Y16" s="58"/>
      <c r="Z16" s="34"/>
      <c r="AA16" s="34"/>
      <c r="AB16" s="34"/>
      <c r="AC16" s="58"/>
    </row>
    <row r="17" spans="1:29" ht="25.35" customHeight="1">
      <c r="A17" s="37">
        <v>5</v>
      </c>
      <c r="B17" s="37">
        <v>7</v>
      </c>
      <c r="C17" s="29" t="s">
        <v>42</v>
      </c>
      <c r="D17" s="43">
        <v>4126.3599999999997</v>
      </c>
      <c r="E17" s="41">
        <v>7798.73</v>
      </c>
      <c r="F17" s="47">
        <f t="shared" si="0"/>
        <v>-0.47089333776140474</v>
      </c>
      <c r="G17" s="43">
        <v>784</v>
      </c>
      <c r="H17" s="41">
        <v>32</v>
      </c>
      <c r="I17" s="41">
        <f>G17/H17</f>
        <v>24.5</v>
      </c>
      <c r="J17" s="41">
        <v>6</v>
      </c>
      <c r="K17" s="41">
        <v>12</v>
      </c>
      <c r="L17" s="43">
        <v>187868</v>
      </c>
      <c r="M17" s="43">
        <v>37600</v>
      </c>
      <c r="N17" s="39">
        <v>44638</v>
      </c>
      <c r="O17" s="38" t="s">
        <v>43</v>
      </c>
      <c r="P17" s="35"/>
      <c r="Q17" s="56"/>
      <c r="R17" s="56"/>
      <c r="S17" s="87"/>
      <c r="T17" s="56"/>
      <c r="U17" s="34"/>
      <c r="V17" s="57"/>
      <c r="W17" s="57"/>
      <c r="X17" s="7"/>
      <c r="Y17" s="58"/>
      <c r="Z17" s="34"/>
      <c r="AA17" s="34"/>
      <c r="AB17" s="34"/>
      <c r="AC17" s="58"/>
    </row>
    <row r="18" spans="1:29" ht="25.35" customHeight="1">
      <c r="A18" s="37">
        <v>6</v>
      </c>
      <c r="B18" s="37">
        <v>5</v>
      </c>
      <c r="C18" s="29" t="s">
        <v>552</v>
      </c>
      <c r="D18" s="43">
        <v>3352</v>
      </c>
      <c r="E18" s="41">
        <v>10559</v>
      </c>
      <c r="F18" s="47">
        <f t="shared" si="0"/>
        <v>-0.68254569561511502</v>
      </c>
      <c r="G18" s="43">
        <v>855</v>
      </c>
      <c r="H18" s="41" t="s">
        <v>36</v>
      </c>
      <c r="I18" s="41" t="s">
        <v>36</v>
      </c>
      <c r="J18" s="41">
        <v>8</v>
      </c>
      <c r="K18" s="41">
        <v>7</v>
      </c>
      <c r="L18" s="43">
        <v>111024</v>
      </c>
      <c r="M18" s="43">
        <v>16443</v>
      </c>
      <c r="N18" s="39">
        <v>44673</v>
      </c>
      <c r="O18" s="38" t="s">
        <v>65</v>
      </c>
      <c r="P18" s="35"/>
      <c r="Q18" s="56"/>
      <c r="R18" s="56"/>
      <c r="S18" s="87"/>
      <c r="T18" s="56"/>
      <c r="U18" s="34"/>
      <c r="V18" s="57"/>
      <c r="W18" s="57"/>
      <c r="X18" s="7"/>
      <c r="Y18" s="58"/>
      <c r="Z18" s="34"/>
      <c r="AA18" s="34"/>
      <c r="AB18" s="34"/>
      <c r="AC18" s="58"/>
    </row>
    <row r="19" spans="1:29" ht="25.35" customHeight="1">
      <c r="A19" s="37">
        <v>7</v>
      </c>
      <c r="B19" s="37">
        <v>4</v>
      </c>
      <c r="C19" s="29" t="s">
        <v>596</v>
      </c>
      <c r="D19" s="43">
        <v>3198.52</v>
      </c>
      <c r="E19" s="41">
        <v>13511.4</v>
      </c>
      <c r="F19" s="47">
        <f t="shared" si="0"/>
        <v>-0.763272495818346</v>
      </c>
      <c r="G19" s="43">
        <v>654</v>
      </c>
      <c r="H19" s="41">
        <v>66</v>
      </c>
      <c r="I19" s="41">
        <f>G19/H19</f>
        <v>9.9090909090909083</v>
      </c>
      <c r="J19" s="41">
        <v>13</v>
      </c>
      <c r="K19" s="41">
        <v>2</v>
      </c>
      <c r="L19" s="43">
        <v>24420.880000000001</v>
      </c>
      <c r="M19" s="43">
        <v>5317</v>
      </c>
      <c r="N19" s="39">
        <v>44708</v>
      </c>
      <c r="O19" s="38" t="s">
        <v>68</v>
      </c>
      <c r="P19" s="35"/>
      <c r="Q19" s="56"/>
      <c r="R19" s="56"/>
      <c r="S19" s="87"/>
      <c r="T19" s="56"/>
      <c r="U19" s="34"/>
      <c r="V19" s="57"/>
      <c r="W19" s="57"/>
      <c r="X19" s="7"/>
      <c r="Y19" s="58"/>
      <c r="Z19" s="34"/>
      <c r="AA19" s="34"/>
      <c r="AB19" s="34"/>
      <c r="AC19" s="58"/>
    </row>
    <row r="20" spans="1:29" ht="25.35" customHeight="1">
      <c r="A20" s="37">
        <v>8</v>
      </c>
      <c r="B20" s="37">
        <v>6</v>
      </c>
      <c r="C20" s="29" t="s">
        <v>586</v>
      </c>
      <c r="D20" s="43">
        <v>3169</v>
      </c>
      <c r="E20" s="41">
        <v>7997</v>
      </c>
      <c r="F20" s="47">
        <f t="shared" si="0"/>
        <v>-0.60372639739902467</v>
      </c>
      <c r="G20" s="43">
        <v>470</v>
      </c>
      <c r="H20" s="41" t="s">
        <v>36</v>
      </c>
      <c r="I20" s="41" t="s">
        <v>36</v>
      </c>
      <c r="J20" s="41">
        <v>10</v>
      </c>
      <c r="K20" s="41">
        <v>3</v>
      </c>
      <c r="L20" s="43">
        <v>38053</v>
      </c>
      <c r="M20" s="43">
        <v>6433</v>
      </c>
      <c r="N20" s="39">
        <v>44701</v>
      </c>
      <c r="O20" s="38" t="s">
        <v>65</v>
      </c>
      <c r="P20" s="35"/>
      <c r="Q20" s="56"/>
      <c r="R20" s="56"/>
      <c r="S20" s="87"/>
      <c r="T20" s="56"/>
      <c r="U20" s="34"/>
      <c r="V20" s="57"/>
      <c r="W20" s="57"/>
      <c r="X20" s="7"/>
      <c r="Y20" s="58"/>
      <c r="Z20" s="34"/>
      <c r="AA20" s="34"/>
      <c r="AB20" s="34"/>
      <c r="AC20" s="58"/>
    </row>
    <row r="21" spans="1:29" ht="25.35" customHeight="1">
      <c r="A21" s="37">
        <v>9</v>
      </c>
      <c r="B21" s="37">
        <v>8</v>
      </c>
      <c r="C21" s="29" t="s">
        <v>40</v>
      </c>
      <c r="D21" s="43">
        <v>2826.28</v>
      </c>
      <c r="E21" s="41">
        <v>6681.23</v>
      </c>
      <c r="F21" s="47">
        <f t="shared" si="0"/>
        <v>-0.57698208264047179</v>
      </c>
      <c r="G21" s="43">
        <v>550</v>
      </c>
      <c r="H21" s="41">
        <v>33</v>
      </c>
      <c r="I21" s="41">
        <f>G21/H21</f>
        <v>16.666666666666668</v>
      </c>
      <c r="J21" s="41">
        <v>7</v>
      </c>
      <c r="K21" s="41">
        <v>13</v>
      </c>
      <c r="L21" s="43">
        <v>275971</v>
      </c>
      <c r="M21" s="43">
        <v>55325</v>
      </c>
      <c r="N21" s="39">
        <v>44631</v>
      </c>
      <c r="O21" s="38" t="s">
        <v>41</v>
      </c>
      <c r="P21" s="35"/>
      <c r="Q21" s="56"/>
      <c r="R21" s="56"/>
      <c r="S21" s="87"/>
      <c r="T21" s="56"/>
      <c r="U21" s="34"/>
      <c r="V21" s="57"/>
      <c r="W21" s="57"/>
      <c r="X21" s="7"/>
      <c r="Y21" s="58"/>
      <c r="Z21" s="34"/>
      <c r="AA21" s="34"/>
      <c r="AB21" s="34"/>
      <c r="AC21" s="58"/>
    </row>
    <row r="22" spans="1:29" ht="25.35" customHeight="1">
      <c r="A22" s="37">
        <v>10</v>
      </c>
      <c r="B22" s="37">
        <v>13</v>
      </c>
      <c r="C22" s="29" t="s">
        <v>537</v>
      </c>
      <c r="D22" s="43">
        <v>2653.65</v>
      </c>
      <c r="E22" s="41">
        <v>2656.72</v>
      </c>
      <c r="F22" s="47">
        <f t="shared" si="0"/>
        <v>-1.1555602396939493E-3</v>
      </c>
      <c r="G22" s="43">
        <v>761</v>
      </c>
      <c r="H22" s="41">
        <v>18</v>
      </c>
      <c r="I22" s="41">
        <f>G22/H22</f>
        <v>42.277777777777779</v>
      </c>
      <c r="J22" s="41">
        <v>7</v>
      </c>
      <c r="K22" s="41">
        <v>9</v>
      </c>
      <c r="L22" s="43">
        <v>165602.64000000001</v>
      </c>
      <c r="M22" s="43">
        <v>39836</v>
      </c>
      <c r="N22" s="39">
        <v>44659</v>
      </c>
      <c r="O22" s="38" t="s">
        <v>48</v>
      </c>
      <c r="P22" s="35"/>
      <c r="Q22" s="56"/>
      <c r="R22" s="56"/>
      <c r="S22" s="87"/>
      <c r="T22" s="56"/>
      <c r="U22" s="34"/>
      <c r="V22" s="57"/>
      <c r="W22" s="57"/>
      <c r="X22" s="7"/>
      <c r="Y22" s="58"/>
      <c r="Z22" s="34"/>
      <c r="AA22" s="34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82488.17</v>
      </c>
      <c r="E23" s="36">
        <v>160491.61000000002</v>
      </c>
      <c r="F23" s="67">
        <f t="shared" si="0"/>
        <v>-0.48602814813808654</v>
      </c>
      <c r="G23" s="36">
        <f t="shared" ref="G23" si="1">SUM(G13:G22)</f>
        <v>13905</v>
      </c>
      <c r="H23" s="36"/>
      <c r="I23" s="16"/>
      <c r="J23" s="15"/>
      <c r="K23" s="17"/>
      <c r="L23" s="18"/>
      <c r="M23" s="22"/>
      <c r="N23" s="19"/>
      <c r="O23" s="48"/>
      <c r="P23" s="35"/>
      <c r="Z23" s="26"/>
      <c r="AA23" s="7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Z24" s="26"/>
      <c r="AA24" s="7"/>
      <c r="AC24" s="34"/>
    </row>
    <row r="25" spans="1:29" ht="25.35" customHeight="1">
      <c r="A25" s="37">
        <v>11</v>
      </c>
      <c r="B25" s="61">
        <v>11</v>
      </c>
      <c r="C25" s="29" t="s">
        <v>548</v>
      </c>
      <c r="D25" s="43">
        <v>2616.34</v>
      </c>
      <c r="E25" s="41">
        <v>5351.52</v>
      </c>
      <c r="F25" s="47">
        <f>(D25-E25)/E25</f>
        <v>-0.51110338744879957</v>
      </c>
      <c r="G25" s="43">
        <v>388</v>
      </c>
      <c r="H25" s="41">
        <v>26</v>
      </c>
      <c r="I25" s="41">
        <f>G25/H25</f>
        <v>14.923076923076923</v>
      </c>
      <c r="J25" s="41">
        <v>5</v>
      </c>
      <c r="K25" s="41">
        <v>8</v>
      </c>
      <c r="L25" s="43">
        <v>309802.3</v>
      </c>
      <c r="M25" s="43">
        <v>43597</v>
      </c>
      <c r="N25" s="39">
        <v>44666</v>
      </c>
      <c r="O25" s="38" t="s">
        <v>45</v>
      </c>
      <c r="P25" s="35"/>
      <c r="Q25" s="56"/>
      <c r="R25" s="56"/>
      <c r="S25" s="87"/>
      <c r="T25" s="56"/>
      <c r="V25" s="57"/>
      <c r="W25" s="57"/>
      <c r="X25" s="58"/>
      <c r="Y25" s="7"/>
      <c r="Z25" s="26"/>
      <c r="AA25" s="58"/>
      <c r="AB25" s="34"/>
      <c r="AC25" s="34"/>
    </row>
    <row r="26" spans="1:29" ht="25.35" customHeight="1">
      <c r="A26" s="37">
        <v>12</v>
      </c>
      <c r="B26" s="37">
        <v>10</v>
      </c>
      <c r="C26" s="29" t="s">
        <v>536</v>
      </c>
      <c r="D26" s="43">
        <v>2011.02</v>
      </c>
      <c r="E26" s="41">
        <v>5619.54</v>
      </c>
      <c r="F26" s="47">
        <f>(D26-E26)/E26</f>
        <v>-0.64213796858817629</v>
      </c>
      <c r="G26" s="43">
        <v>309</v>
      </c>
      <c r="H26" s="41">
        <v>20</v>
      </c>
      <c r="I26" s="41">
        <f>G26/H26</f>
        <v>15.45</v>
      </c>
      <c r="J26" s="41">
        <v>5</v>
      </c>
      <c r="K26" s="41">
        <v>9</v>
      </c>
      <c r="L26" s="43">
        <v>184512</v>
      </c>
      <c r="M26" s="43">
        <v>27210</v>
      </c>
      <c r="N26" s="39">
        <v>44659</v>
      </c>
      <c r="O26" s="38" t="s">
        <v>37</v>
      </c>
      <c r="P26" s="35"/>
      <c r="Q26" s="56"/>
      <c r="R26" s="56"/>
      <c r="S26" s="87"/>
      <c r="T26" s="56"/>
      <c r="U26" s="34"/>
      <c r="V26" s="57"/>
      <c r="W26" s="57"/>
      <c r="X26" s="7"/>
      <c r="Y26" s="58"/>
      <c r="Z26" s="34"/>
      <c r="AA26" s="34"/>
      <c r="AB26" s="34"/>
      <c r="AC26" s="58"/>
    </row>
    <row r="27" spans="1:29" ht="25.35" customHeight="1">
      <c r="A27" s="37">
        <v>13</v>
      </c>
      <c r="B27" s="37">
        <v>9</v>
      </c>
      <c r="C27" s="29" t="s">
        <v>578</v>
      </c>
      <c r="D27" s="43">
        <v>1262</v>
      </c>
      <c r="E27" s="41">
        <v>6048</v>
      </c>
      <c r="F27" s="47">
        <f>(D27-E27)/E27</f>
        <v>-0.79133597883597884</v>
      </c>
      <c r="G27" s="43">
        <v>238</v>
      </c>
      <c r="H27" s="41" t="s">
        <v>36</v>
      </c>
      <c r="I27" s="41" t="s">
        <v>36</v>
      </c>
      <c r="J27" s="41">
        <v>8</v>
      </c>
      <c r="K27" s="41">
        <v>4</v>
      </c>
      <c r="L27" s="43">
        <v>40602</v>
      </c>
      <c r="M27" s="43">
        <v>8577</v>
      </c>
      <c r="N27" s="39">
        <v>44694</v>
      </c>
      <c r="O27" s="38" t="s">
        <v>65</v>
      </c>
      <c r="P27" s="35"/>
      <c r="Q27" s="56"/>
      <c r="R27" s="56"/>
      <c r="S27" s="87"/>
      <c r="T27" s="56"/>
      <c r="U27" s="34"/>
      <c r="V27" s="57"/>
      <c r="W27" s="57"/>
      <c r="X27" s="7"/>
      <c r="Y27" s="58"/>
      <c r="Z27" s="34"/>
      <c r="AA27" s="34"/>
      <c r="AB27" s="34"/>
      <c r="AC27" s="58"/>
    </row>
    <row r="28" spans="1:29" ht="25.35" customHeight="1">
      <c r="A28" s="37">
        <v>14</v>
      </c>
      <c r="B28" s="37">
        <v>16</v>
      </c>
      <c r="C28" s="29" t="s">
        <v>565</v>
      </c>
      <c r="D28" s="43">
        <v>1014.3</v>
      </c>
      <c r="E28" s="41">
        <v>1208.8</v>
      </c>
      <c r="F28" s="47">
        <f>(D28-E28)/E28</f>
        <v>-0.16090337524818002</v>
      </c>
      <c r="G28" s="43">
        <v>169</v>
      </c>
      <c r="H28" s="41">
        <v>7</v>
      </c>
      <c r="I28" s="41">
        <f>G28/H28</f>
        <v>24.142857142857142</v>
      </c>
      <c r="J28" s="41">
        <v>4</v>
      </c>
      <c r="K28" s="41">
        <v>6</v>
      </c>
      <c r="L28" s="43">
        <v>22361.48</v>
      </c>
      <c r="M28" s="43">
        <v>3753</v>
      </c>
      <c r="N28" s="39">
        <v>44680</v>
      </c>
      <c r="O28" s="38" t="s">
        <v>68</v>
      </c>
      <c r="P28" s="35"/>
      <c r="Q28" s="56"/>
      <c r="R28" s="56"/>
      <c r="S28" s="87"/>
      <c r="T28" s="56"/>
      <c r="U28" s="34"/>
      <c r="V28" s="57"/>
      <c r="W28" s="57"/>
      <c r="X28" s="7"/>
      <c r="Y28" s="58"/>
      <c r="Z28" s="34"/>
      <c r="AA28" s="34"/>
      <c r="AB28" s="34"/>
      <c r="AC28" s="58"/>
    </row>
    <row r="29" spans="1:29" ht="25.35" customHeight="1">
      <c r="A29" s="37">
        <v>15</v>
      </c>
      <c r="B29" s="61">
        <v>12</v>
      </c>
      <c r="C29" s="29" t="s">
        <v>598</v>
      </c>
      <c r="D29" s="43">
        <v>970.14</v>
      </c>
      <c r="E29" s="41">
        <v>3080.9</v>
      </c>
      <c r="F29" s="47">
        <f>(D29-E29)/E29</f>
        <v>-0.68511149339478727</v>
      </c>
      <c r="G29" s="43">
        <v>161</v>
      </c>
      <c r="H29" s="41">
        <v>24</v>
      </c>
      <c r="I29" s="41">
        <f>G29/H29</f>
        <v>6.708333333333333</v>
      </c>
      <c r="J29" s="41">
        <v>12</v>
      </c>
      <c r="K29" s="41">
        <v>2</v>
      </c>
      <c r="L29" s="43">
        <v>5627.87</v>
      </c>
      <c r="M29" s="43">
        <v>916</v>
      </c>
      <c r="N29" s="39">
        <v>44708</v>
      </c>
      <c r="O29" s="38" t="s">
        <v>91</v>
      </c>
      <c r="P29" s="35"/>
      <c r="Q29" s="56"/>
      <c r="R29" s="56"/>
      <c r="S29" s="56"/>
      <c r="T29" s="56"/>
      <c r="U29" s="56"/>
      <c r="V29" s="57"/>
      <c r="W29" s="58"/>
      <c r="X29" s="57"/>
      <c r="Y29" s="58"/>
      <c r="Z29" s="34"/>
    </row>
    <row r="30" spans="1:29" ht="25.35" customHeight="1">
      <c r="A30" s="37">
        <v>16</v>
      </c>
      <c r="B30" s="61" t="s">
        <v>34</v>
      </c>
      <c r="C30" s="29" t="s">
        <v>600</v>
      </c>
      <c r="D30" s="43">
        <v>357</v>
      </c>
      <c r="E30" s="41" t="s">
        <v>36</v>
      </c>
      <c r="F30" s="41" t="s">
        <v>36</v>
      </c>
      <c r="G30" s="43">
        <v>65</v>
      </c>
      <c r="H30" s="41">
        <v>10</v>
      </c>
      <c r="I30" s="41">
        <f>G30/H30</f>
        <v>6.5</v>
      </c>
      <c r="J30" s="41">
        <v>5</v>
      </c>
      <c r="K30" s="41">
        <v>1</v>
      </c>
      <c r="L30" s="43">
        <v>357</v>
      </c>
      <c r="M30" s="43">
        <v>65</v>
      </c>
      <c r="N30" s="39">
        <v>44715</v>
      </c>
      <c r="O30" s="38" t="s">
        <v>81</v>
      </c>
      <c r="P30" s="35"/>
      <c r="Q30" s="56"/>
      <c r="R30" s="56"/>
      <c r="S30" s="87"/>
      <c r="T30" s="56"/>
      <c r="V30" s="57"/>
      <c r="W30" s="57"/>
      <c r="X30" s="34"/>
      <c r="Y30" s="7"/>
      <c r="Z30" s="58"/>
      <c r="AA30" s="34"/>
      <c r="AB30" s="34"/>
      <c r="AC30" s="58"/>
    </row>
    <row r="31" spans="1:29" ht="25.35" customHeight="1">
      <c r="A31" s="37">
        <v>17</v>
      </c>
      <c r="B31" s="61">
        <v>18</v>
      </c>
      <c r="C31" s="29" t="s">
        <v>577</v>
      </c>
      <c r="D31" s="43">
        <v>319.7</v>
      </c>
      <c r="E31" s="41">
        <v>590</v>
      </c>
      <c r="F31" s="47">
        <f>(D31-E31)/E31</f>
        <v>-0.45813559322033898</v>
      </c>
      <c r="G31" s="43">
        <v>48</v>
      </c>
      <c r="H31" s="41">
        <v>3</v>
      </c>
      <c r="I31" s="41">
        <f>G31/H31</f>
        <v>16</v>
      </c>
      <c r="J31" s="41">
        <v>1</v>
      </c>
      <c r="K31" s="41">
        <v>4</v>
      </c>
      <c r="L31" s="43">
        <v>16151.77</v>
      </c>
      <c r="M31" s="43">
        <v>2742</v>
      </c>
      <c r="N31" s="39">
        <v>44694</v>
      </c>
      <c r="O31" s="38" t="s">
        <v>48</v>
      </c>
      <c r="P31" s="35"/>
      <c r="Q31" s="56"/>
      <c r="R31" s="56"/>
      <c r="S31" s="56"/>
      <c r="T31" s="56"/>
      <c r="U31" s="56"/>
      <c r="V31" s="57"/>
      <c r="W31" s="57"/>
      <c r="X31" s="58"/>
      <c r="Y31" s="34"/>
      <c r="Z31" s="58"/>
    </row>
    <row r="32" spans="1:29" ht="25.35" customHeight="1">
      <c r="A32" s="37">
        <v>18</v>
      </c>
      <c r="B32" s="61">
        <v>17</v>
      </c>
      <c r="C32" s="29" t="s">
        <v>550</v>
      </c>
      <c r="D32" s="43">
        <v>188.6</v>
      </c>
      <c r="E32" s="41">
        <v>894.7</v>
      </c>
      <c r="F32" s="47">
        <f>(D32-E32)/E32</f>
        <v>-0.78920308483290491</v>
      </c>
      <c r="G32" s="43">
        <v>32</v>
      </c>
      <c r="H32" s="41">
        <v>3</v>
      </c>
      <c r="I32" s="41">
        <f>G32/H32</f>
        <v>10.666666666666666</v>
      </c>
      <c r="J32" s="41">
        <v>2</v>
      </c>
      <c r="K32" s="41">
        <v>8</v>
      </c>
      <c r="L32" s="43">
        <v>68924</v>
      </c>
      <c r="M32" s="43">
        <v>10605</v>
      </c>
      <c r="N32" s="39">
        <v>44666</v>
      </c>
      <c r="O32" s="38" t="s">
        <v>43</v>
      </c>
      <c r="P32" s="35"/>
      <c r="Q32" s="56"/>
      <c r="R32" s="56"/>
      <c r="S32" s="56"/>
      <c r="T32" s="56"/>
      <c r="U32" s="57"/>
      <c r="V32" s="57"/>
      <c r="W32" s="58"/>
      <c r="X32" s="57"/>
      <c r="Y32" s="58"/>
      <c r="Z32" s="34"/>
      <c r="AA32" s="34"/>
      <c r="AB32" s="7"/>
    </row>
    <row r="33" spans="1:29" ht="25.35" customHeight="1">
      <c r="A33" s="37">
        <v>19</v>
      </c>
      <c r="B33" s="61">
        <v>20</v>
      </c>
      <c r="C33" s="29" t="s">
        <v>569</v>
      </c>
      <c r="D33" s="43">
        <v>183</v>
      </c>
      <c r="E33" s="41">
        <v>113</v>
      </c>
      <c r="F33" s="47">
        <f>(D33-E33)/E33</f>
        <v>0.61946902654867253</v>
      </c>
      <c r="G33" s="43">
        <v>38</v>
      </c>
      <c r="H33" s="41" t="s">
        <v>36</v>
      </c>
      <c r="I33" s="41" t="s">
        <v>36</v>
      </c>
      <c r="J33" s="41">
        <v>2</v>
      </c>
      <c r="K33" s="41">
        <v>5</v>
      </c>
      <c r="L33" s="43">
        <v>8663</v>
      </c>
      <c r="M33" s="43">
        <v>1480</v>
      </c>
      <c r="N33" s="39">
        <v>44687</v>
      </c>
      <c r="O33" s="38" t="s">
        <v>65</v>
      </c>
      <c r="P33" s="35"/>
      <c r="Q33" s="56"/>
      <c r="R33" s="56"/>
      <c r="S33" s="56"/>
      <c r="T33" s="56"/>
      <c r="W33" s="57"/>
      <c r="X33" s="57"/>
      <c r="Y33" s="58"/>
      <c r="Z33" s="7"/>
      <c r="AA33" s="58"/>
      <c r="AB33" s="34"/>
      <c r="AC33" s="34"/>
    </row>
    <row r="34" spans="1:29" ht="25.35" customHeight="1">
      <c r="A34" s="37">
        <v>20</v>
      </c>
      <c r="B34" s="66">
        <v>21</v>
      </c>
      <c r="C34" s="29" t="s">
        <v>66</v>
      </c>
      <c r="D34" s="43">
        <v>183</v>
      </c>
      <c r="E34" s="41">
        <v>101</v>
      </c>
      <c r="F34" s="47">
        <f>(D34-E34)/E34</f>
        <v>0.81188118811881194</v>
      </c>
      <c r="G34" s="43">
        <v>37</v>
      </c>
      <c r="H34" s="41" t="s">
        <v>36</v>
      </c>
      <c r="I34" s="41" t="s">
        <v>36</v>
      </c>
      <c r="J34" s="41">
        <v>2</v>
      </c>
      <c r="K34" s="41" t="s">
        <v>36</v>
      </c>
      <c r="L34" s="43">
        <v>17673</v>
      </c>
      <c r="M34" s="43">
        <v>2872</v>
      </c>
      <c r="N34" s="39">
        <v>44603</v>
      </c>
      <c r="O34" s="38" t="s">
        <v>65</v>
      </c>
      <c r="P34" s="35"/>
      <c r="Q34" s="56"/>
      <c r="R34" s="56"/>
      <c r="S34" s="87"/>
      <c r="T34" s="56"/>
      <c r="U34" s="34"/>
      <c r="V34" s="57"/>
      <c r="W34" s="57"/>
      <c r="X34" s="7"/>
      <c r="Y34" s="58"/>
      <c r="Z34" s="34"/>
      <c r="AA34" s="34"/>
      <c r="AB34" s="34"/>
      <c r="AC34" s="58"/>
    </row>
    <row r="35" spans="1:29" ht="25.35" customHeight="1">
      <c r="A35" s="14"/>
      <c r="B35" s="14"/>
      <c r="C35" s="28" t="s">
        <v>69</v>
      </c>
      <c r="D35" s="36">
        <f>SUM(D23:D34)</f>
        <v>91593.27</v>
      </c>
      <c r="E35" s="36">
        <v>178073.15</v>
      </c>
      <c r="F35" s="67">
        <f>(D35-E35)/E35</f>
        <v>-0.48564244525353761</v>
      </c>
      <c r="G35" s="36">
        <f t="shared" ref="G35" si="2">SUM(G23:G34)</f>
        <v>15390</v>
      </c>
      <c r="H35" s="36"/>
      <c r="I35" s="16"/>
      <c r="J35" s="15"/>
      <c r="K35" s="17"/>
      <c r="L35" s="18"/>
      <c r="M35" s="22"/>
      <c r="N35" s="19"/>
      <c r="O35" s="48"/>
      <c r="P35" s="35"/>
      <c r="Z35" s="26"/>
      <c r="AA35" s="7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Z36" s="26"/>
      <c r="AA36" s="7"/>
      <c r="AC36" s="34"/>
    </row>
    <row r="37" spans="1:29" ht="25.35" customHeight="1">
      <c r="A37" s="37">
        <v>21</v>
      </c>
      <c r="B37" s="37">
        <v>15</v>
      </c>
      <c r="C37" s="29" t="s">
        <v>564</v>
      </c>
      <c r="D37" s="43">
        <v>155</v>
      </c>
      <c r="E37" s="41">
        <v>1456</v>
      </c>
      <c r="F37" s="47">
        <f>(D37-E37)/E37</f>
        <v>-0.89354395604395609</v>
      </c>
      <c r="G37" s="43">
        <v>33</v>
      </c>
      <c r="H37" s="41" t="s">
        <v>36</v>
      </c>
      <c r="I37" s="41" t="s">
        <v>36</v>
      </c>
      <c r="J37" s="41">
        <v>3</v>
      </c>
      <c r="K37" s="41">
        <v>6</v>
      </c>
      <c r="L37" s="43">
        <v>39213</v>
      </c>
      <c r="M37" s="43">
        <v>8205</v>
      </c>
      <c r="N37" s="39">
        <v>44680</v>
      </c>
      <c r="O37" s="38" t="s">
        <v>65</v>
      </c>
      <c r="P37" s="35"/>
      <c r="Q37" s="56"/>
      <c r="R37" s="56"/>
      <c r="S37" s="87"/>
      <c r="T37" s="56"/>
      <c r="U37" s="34"/>
      <c r="V37" s="57"/>
      <c r="W37" s="57"/>
      <c r="X37" s="7"/>
      <c r="Y37" s="58"/>
      <c r="Z37" s="34"/>
      <c r="AA37" s="34"/>
      <c r="AB37" s="34"/>
      <c r="AC37" s="58"/>
    </row>
    <row r="38" spans="1:29" ht="25.35" customHeight="1">
      <c r="A38" s="37">
        <v>22</v>
      </c>
      <c r="B38" s="44" t="s">
        <v>36</v>
      </c>
      <c r="C38" s="29" t="s">
        <v>99</v>
      </c>
      <c r="D38" s="43">
        <v>93</v>
      </c>
      <c r="E38" s="41" t="s">
        <v>36</v>
      </c>
      <c r="F38" s="41" t="s">
        <v>36</v>
      </c>
      <c r="G38" s="43">
        <v>37</v>
      </c>
      <c r="H38" s="41">
        <v>3</v>
      </c>
      <c r="I38" s="41">
        <f t="shared" ref="I38:I44" si="3">G38/H38</f>
        <v>12.333333333333334</v>
      </c>
      <c r="J38" s="41">
        <v>1</v>
      </c>
      <c r="K38" s="41" t="s">
        <v>36</v>
      </c>
      <c r="L38" s="43">
        <v>36113</v>
      </c>
      <c r="M38" s="43">
        <v>6989</v>
      </c>
      <c r="N38" s="39">
        <v>44589</v>
      </c>
      <c r="O38" s="38" t="s">
        <v>50</v>
      </c>
      <c r="P38" s="35"/>
      <c r="Q38" s="56"/>
      <c r="R38" s="56"/>
      <c r="S38" s="87"/>
      <c r="T38" s="56"/>
      <c r="U38" s="34"/>
      <c r="V38" s="57"/>
      <c r="W38" s="57"/>
      <c r="X38" s="7"/>
      <c r="Y38" s="58"/>
      <c r="Z38" s="34"/>
      <c r="AA38" s="34"/>
      <c r="AB38" s="34"/>
      <c r="AC38" s="58"/>
    </row>
    <row r="39" spans="1:29" ht="25.35" customHeight="1">
      <c r="A39" s="37">
        <v>23</v>
      </c>
      <c r="B39" s="44" t="s">
        <v>36</v>
      </c>
      <c r="C39" s="29" t="s">
        <v>227</v>
      </c>
      <c r="D39" s="43">
        <v>65</v>
      </c>
      <c r="E39" s="41" t="s">
        <v>36</v>
      </c>
      <c r="F39" s="41" t="s">
        <v>36</v>
      </c>
      <c r="G39" s="43">
        <v>26</v>
      </c>
      <c r="H39" s="41">
        <v>2</v>
      </c>
      <c r="I39" s="41">
        <f t="shared" si="3"/>
        <v>13</v>
      </c>
      <c r="J39" s="41">
        <v>1</v>
      </c>
      <c r="K39" s="41" t="s">
        <v>36</v>
      </c>
      <c r="L39" s="43">
        <v>18532.29</v>
      </c>
      <c r="M39" s="43">
        <v>3856</v>
      </c>
      <c r="N39" s="39">
        <v>44533</v>
      </c>
      <c r="O39" s="38" t="s">
        <v>48</v>
      </c>
      <c r="P39" s="35"/>
      <c r="Q39" s="56"/>
      <c r="R39" s="56"/>
      <c r="S39" s="87"/>
      <c r="T39" s="56"/>
      <c r="U39" s="34"/>
      <c r="V39" s="57"/>
      <c r="W39" s="57"/>
      <c r="X39" s="7"/>
      <c r="Y39" s="58"/>
      <c r="Z39" s="34"/>
      <c r="AA39" s="34"/>
      <c r="AB39" s="34"/>
      <c r="AC39" s="58"/>
    </row>
    <row r="40" spans="1:29" ht="25.35" customHeight="1">
      <c r="A40" s="37">
        <v>24</v>
      </c>
      <c r="B40" s="37">
        <v>25</v>
      </c>
      <c r="C40" s="29" t="s">
        <v>566</v>
      </c>
      <c r="D40" s="43">
        <v>45</v>
      </c>
      <c r="E40" s="41">
        <v>19</v>
      </c>
      <c r="F40" s="47">
        <f>(D40-E40)/E40</f>
        <v>1.368421052631579</v>
      </c>
      <c r="G40" s="43">
        <v>7</v>
      </c>
      <c r="H40" s="41">
        <v>1</v>
      </c>
      <c r="I40" s="41">
        <f t="shared" si="3"/>
        <v>7</v>
      </c>
      <c r="J40" s="41">
        <v>1</v>
      </c>
      <c r="K40" s="41">
        <v>6</v>
      </c>
      <c r="L40" s="43">
        <v>17466</v>
      </c>
      <c r="M40" s="43">
        <v>2703</v>
      </c>
      <c r="N40" s="39">
        <v>44680</v>
      </c>
      <c r="O40" s="38" t="s">
        <v>43</v>
      </c>
      <c r="P40" s="35"/>
      <c r="Q40" s="56"/>
      <c r="R40" s="56"/>
      <c r="S40" s="87"/>
      <c r="T40" s="56"/>
      <c r="U40" s="34"/>
      <c r="V40" s="57"/>
      <c r="W40" s="57"/>
      <c r="X40" s="7"/>
      <c r="Y40" s="58"/>
      <c r="Z40" s="34"/>
      <c r="AA40" s="34"/>
      <c r="AB40" s="34"/>
      <c r="AC40" s="58"/>
    </row>
    <row r="41" spans="1:29" ht="25.35" customHeight="1">
      <c r="A41" s="37">
        <v>25</v>
      </c>
      <c r="B41" s="41" t="s">
        <v>36</v>
      </c>
      <c r="C41" s="29" t="s">
        <v>435</v>
      </c>
      <c r="D41" s="43">
        <v>38</v>
      </c>
      <c r="E41" s="41" t="s">
        <v>36</v>
      </c>
      <c r="F41" s="41" t="s">
        <v>36</v>
      </c>
      <c r="G41" s="43">
        <v>15</v>
      </c>
      <c r="H41" s="41">
        <v>3</v>
      </c>
      <c r="I41" s="41">
        <f t="shared" si="3"/>
        <v>5</v>
      </c>
      <c r="J41" s="41">
        <v>1</v>
      </c>
      <c r="K41" s="41" t="s">
        <v>36</v>
      </c>
      <c r="L41" s="43">
        <v>6544.44</v>
      </c>
      <c r="M41" s="43">
        <v>1646</v>
      </c>
      <c r="N41" s="39">
        <v>44386</v>
      </c>
      <c r="O41" s="38" t="s">
        <v>48</v>
      </c>
      <c r="P41" s="35"/>
      <c r="Q41" s="56"/>
      <c r="R41" s="56"/>
      <c r="S41" s="56"/>
      <c r="T41" s="56"/>
      <c r="V41" s="57"/>
      <c r="W41" s="57"/>
      <c r="X41" s="58"/>
      <c r="Y41" s="57"/>
      <c r="Z41" s="7"/>
      <c r="AA41" s="58"/>
      <c r="AB41" s="34"/>
      <c r="AC41" s="34"/>
    </row>
    <row r="42" spans="1:29" ht="25.35" customHeight="1">
      <c r="A42" s="37">
        <v>26</v>
      </c>
      <c r="B42" s="41" t="s">
        <v>36</v>
      </c>
      <c r="C42" s="29" t="s">
        <v>381</v>
      </c>
      <c r="D42" s="43">
        <v>28</v>
      </c>
      <c r="E42" s="41" t="s">
        <v>36</v>
      </c>
      <c r="F42" s="41" t="s">
        <v>36</v>
      </c>
      <c r="G42" s="43">
        <v>11</v>
      </c>
      <c r="H42" s="41">
        <v>2</v>
      </c>
      <c r="I42" s="41">
        <f t="shared" si="3"/>
        <v>5.5</v>
      </c>
      <c r="J42" s="41">
        <v>1</v>
      </c>
      <c r="K42" s="41" t="s">
        <v>36</v>
      </c>
      <c r="L42" s="43">
        <v>26320.54</v>
      </c>
      <c r="M42" s="43">
        <v>6245</v>
      </c>
      <c r="N42" s="39">
        <v>44414</v>
      </c>
      <c r="O42" s="38" t="s">
        <v>48</v>
      </c>
      <c r="P42" s="35"/>
      <c r="Q42" s="56"/>
      <c r="R42" s="74"/>
      <c r="S42" s="75"/>
      <c r="T42" s="74"/>
      <c r="V42" s="57"/>
      <c r="W42" s="57"/>
      <c r="X42" s="57"/>
      <c r="Y42" s="58"/>
      <c r="Z42" s="58"/>
      <c r="AA42" s="7"/>
      <c r="AB42" s="34"/>
      <c r="AC42" s="34"/>
    </row>
    <row r="43" spans="1:29" ht="25.35" customHeight="1">
      <c r="A43" s="37">
        <v>27</v>
      </c>
      <c r="B43" s="44" t="s">
        <v>36</v>
      </c>
      <c r="C43" s="29" t="s">
        <v>551</v>
      </c>
      <c r="D43" s="43">
        <v>28</v>
      </c>
      <c r="E43" s="41" t="s">
        <v>36</v>
      </c>
      <c r="F43" s="41" t="s">
        <v>36</v>
      </c>
      <c r="G43" s="43">
        <v>4</v>
      </c>
      <c r="H43" s="41">
        <v>1</v>
      </c>
      <c r="I43" s="41">
        <f t="shared" si="3"/>
        <v>4</v>
      </c>
      <c r="J43" s="41">
        <v>1</v>
      </c>
      <c r="K43" s="41" t="s">
        <v>36</v>
      </c>
      <c r="L43" s="43">
        <v>30855.07</v>
      </c>
      <c r="M43" s="43">
        <v>4756</v>
      </c>
      <c r="N43" s="39">
        <v>44673</v>
      </c>
      <c r="O43" s="38" t="s">
        <v>48</v>
      </c>
      <c r="P43" s="35"/>
      <c r="Q43" s="56"/>
      <c r="R43" s="56"/>
      <c r="S43" s="87"/>
      <c r="T43" s="56"/>
      <c r="U43" s="34"/>
      <c r="V43" s="57"/>
      <c r="W43" s="7"/>
      <c r="X43" s="7"/>
      <c r="Y43" s="58"/>
      <c r="Z43" s="34"/>
      <c r="AA43" s="34"/>
      <c r="AB43" s="34"/>
      <c r="AC43" s="58"/>
    </row>
    <row r="44" spans="1:29" ht="25.35" customHeight="1">
      <c r="A44" s="37">
        <v>28</v>
      </c>
      <c r="B44" s="37">
        <v>24</v>
      </c>
      <c r="C44" s="29" t="s">
        <v>579</v>
      </c>
      <c r="D44" s="43">
        <v>5</v>
      </c>
      <c r="E44" s="41">
        <v>49</v>
      </c>
      <c r="F44" s="47">
        <f>(D44-E44)/E44</f>
        <v>-0.89795918367346939</v>
      </c>
      <c r="G44" s="43">
        <v>3</v>
      </c>
      <c r="H44" s="41">
        <v>1</v>
      </c>
      <c r="I44" s="41">
        <f t="shared" si="3"/>
        <v>3</v>
      </c>
      <c r="J44" s="41">
        <v>1</v>
      </c>
      <c r="K44" s="41">
        <v>4</v>
      </c>
      <c r="L44" s="43">
        <v>1450.2099999999998</v>
      </c>
      <c r="M44" s="43">
        <v>272</v>
      </c>
      <c r="N44" s="39">
        <v>44694</v>
      </c>
      <c r="O44" s="38" t="s">
        <v>585</v>
      </c>
      <c r="P44" s="35"/>
      <c r="Q44" s="56"/>
      <c r="R44" s="56"/>
      <c r="S44" s="56"/>
      <c r="T44" s="56"/>
      <c r="W44" s="58"/>
      <c r="X44" s="58"/>
      <c r="Y44" s="58"/>
      <c r="Z44" s="7"/>
      <c r="AA44" s="57"/>
      <c r="AB44" s="34"/>
      <c r="AC44" s="34"/>
    </row>
    <row r="45" spans="1:29" ht="25.35" customHeight="1">
      <c r="A45" s="14"/>
      <c r="B45" s="14"/>
      <c r="C45" s="28" t="s">
        <v>123</v>
      </c>
      <c r="D45" s="36">
        <f>SUM(D35:D44)</f>
        <v>92050.27</v>
      </c>
      <c r="E45" s="36">
        <v>178400.15</v>
      </c>
      <c r="F45" s="67">
        <f>(D45-E45)/E45</f>
        <v>-0.4840235840608878</v>
      </c>
      <c r="G45" s="36">
        <f t="shared" ref="G45" si="4">SUM(G35:G44)</f>
        <v>15526</v>
      </c>
      <c r="H45" s="36"/>
      <c r="I45" s="16"/>
      <c r="J45" s="15"/>
      <c r="K45" s="17"/>
      <c r="L45" s="18"/>
      <c r="M45" s="22"/>
      <c r="N45" s="19"/>
      <c r="O45" s="48"/>
    </row>
    <row r="46" spans="1:29" ht="23.1" customHeight="1">
      <c r="R46" s="35"/>
    </row>
    <row r="47" spans="1:29" ht="21" customHeight="1">
      <c r="R47" s="35"/>
    </row>
    <row r="48" spans="1:29" ht="20.25" customHeight="1"/>
    <row r="59" spans="16:18">
      <c r="R59" s="35"/>
    </row>
    <row r="63" spans="16:18">
      <c r="P63" s="35"/>
    </row>
    <row r="67" spans="23:24" ht="12" customHeight="1"/>
    <row r="76" spans="23:24">
      <c r="W76" s="7"/>
      <c r="X76" s="7"/>
    </row>
  </sheetData>
  <sortState xmlns:xlrd2="http://schemas.microsoft.com/office/spreadsheetml/2017/richdata2" ref="B13:O44">
    <sortCondition descending="1" ref="D13:D44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AF80-7221-4E71-8C4D-9D9B0F1EE253}">
  <dimension ref="A1:AC73"/>
  <sheetViews>
    <sheetView topLeftCell="A4" zoomScale="60" zoomScaleNormal="60" workbookViewId="0">
      <selection activeCell="A39" sqref="A39:XFD39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3.6640625" style="33" bestFit="1" customWidth="1"/>
    <col min="26" max="26" width="12.5546875" style="33" bestFit="1" customWidth="1"/>
    <col min="27" max="27" width="10.88671875" style="33" bestFit="1" customWidth="1"/>
    <col min="28" max="28" width="11" style="33" customWidth="1"/>
    <col min="29" max="29" width="14.88671875" style="33" customWidth="1"/>
    <col min="30" max="16384" width="8.88671875" style="33"/>
  </cols>
  <sheetData>
    <row r="1" spans="1:29" ht="19.5" customHeight="1">
      <c r="E1" s="2" t="s">
        <v>594</v>
      </c>
      <c r="F1" s="2"/>
      <c r="G1" s="2"/>
      <c r="H1" s="2"/>
      <c r="I1" s="2"/>
    </row>
    <row r="2" spans="1:29" ht="19.5" customHeight="1">
      <c r="E2" s="2" t="s">
        <v>595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592</v>
      </c>
      <c r="E6" s="4" t="s">
        <v>588</v>
      </c>
      <c r="F6" s="129"/>
      <c r="G6" s="4" t="s">
        <v>592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03"/>
      <c r="E9" s="103"/>
      <c r="F9" s="128" t="s">
        <v>18</v>
      </c>
      <c r="G9" s="103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AB9" s="34"/>
      <c r="AC9" s="35"/>
    </row>
    <row r="10" spans="1:29">
      <c r="A10" s="132"/>
      <c r="B10" s="132"/>
      <c r="C10" s="129"/>
      <c r="D10" s="104" t="s">
        <v>593</v>
      </c>
      <c r="E10" s="104" t="s">
        <v>589</v>
      </c>
      <c r="F10" s="129"/>
      <c r="G10" s="104" t="s">
        <v>593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AB10" s="34"/>
      <c r="AC10" s="35"/>
    </row>
    <row r="11" spans="1:29">
      <c r="A11" s="132"/>
      <c r="B11" s="132"/>
      <c r="C11" s="129"/>
      <c r="D11" s="104" t="s">
        <v>31</v>
      </c>
      <c r="E11" s="4" t="s">
        <v>31</v>
      </c>
      <c r="F11" s="129"/>
      <c r="G11" s="104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34"/>
      <c r="Z11" s="26"/>
      <c r="AA11" s="7"/>
      <c r="AB11" s="34"/>
      <c r="AC11" s="35"/>
    </row>
    <row r="12" spans="1:29" ht="15.6" customHeight="1" thickBot="1">
      <c r="A12" s="132"/>
      <c r="B12" s="133"/>
      <c r="C12" s="130"/>
      <c r="D12" s="105"/>
      <c r="E12" s="5" t="s">
        <v>16</v>
      </c>
      <c r="F12" s="130"/>
      <c r="G12" s="105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57"/>
      <c r="Z12" s="26"/>
      <c r="AA12" s="7"/>
      <c r="AB12" s="34"/>
      <c r="AC12" s="58"/>
    </row>
    <row r="13" spans="1:29" ht="25.35" customHeight="1">
      <c r="A13" s="37">
        <v>1</v>
      </c>
      <c r="B13" s="37" t="s">
        <v>34</v>
      </c>
      <c r="C13" s="29" t="s">
        <v>597</v>
      </c>
      <c r="D13" s="43">
        <v>65318.48</v>
      </c>
      <c r="E13" s="41" t="s">
        <v>36</v>
      </c>
      <c r="F13" s="41" t="s">
        <v>36</v>
      </c>
      <c r="G13" s="43">
        <v>8450</v>
      </c>
      <c r="H13" s="41">
        <v>167</v>
      </c>
      <c r="I13" s="41">
        <f>G13/H13</f>
        <v>50.598802395209582</v>
      </c>
      <c r="J13" s="41">
        <v>19</v>
      </c>
      <c r="K13" s="41">
        <v>1</v>
      </c>
      <c r="L13" s="43">
        <v>73908</v>
      </c>
      <c r="M13" s="43">
        <v>9611</v>
      </c>
      <c r="N13" s="39">
        <v>44708</v>
      </c>
      <c r="O13" s="38" t="s">
        <v>37</v>
      </c>
      <c r="P13" s="35"/>
      <c r="Q13" s="56"/>
      <c r="R13" s="56"/>
      <c r="S13" s="56"/>
      <c r="T13" s="56"/>
      <c r="V13" s="35"/>
      <c r="W13" s="34"/>
      <c r="X13" s="7"/>
      <c r="Y13" s="34"/>
      <c r="Z13" s="7"/>
      <c r="AA13" s="34"/>
      <c r="AB13" s="7"/>
      <c r="AC13" s="35"/>
    </row>
    <row r="14" spans="1:29" ht="25.35" customHeight="1">
      <c r="A14" s="37">
        <v>2</v>
      </c>
      <c r="B14" s="37">
        <v>1</v>
      </c>
      <c r="C14" s="29" t="s">
        <v>571</v>
      </c>
      <c r="D14" s="43">
        <v>21817.13</v>
      </c>
      <c r="E14" s="41">
        <v>38769.56</v>
      </c>
      <c r="F14" s="47">
        <f>(D14-E14)/E14</f>
        <v>-0.43726134627269431</v>
      </c>
      <c r="G14" s="43">
        <v>3130</v>
      </c>
      <c r="H14" s="41">
        <v>101</v>
      </c>
      <c r="I14" s="41">
        <f>G14/H14</f>
        <v>30.990099009900991</v>
      </c>
      <c r="J14" s="41">
        <v>18</v>
      </c>
      <c r="K14" s="41">
        <v>4</v>
      </c>
      <c r="L14" s="43">
        <v>365847</v>
      </c>
      <c r="M14" s="43">
        <v>50395</v>
      </c>
      <c r="N14" s="39">
        <v>44687</v>
      </c>
      <c r="O14" s="38" t="s">
        <v>41</v>
      </c>
      <c r="P14" s="35"/>
      <c r="Q14" s="56"/>
      <c r="R14" s="56"/>
      <c r="S14" s="87"/>
      <c r="T14" s="56"/>
      <c r="U14" s="34"/>
      <c r="V14" s="57"/>
      <c r="W14" s="57"/>
      <c r="X14" s="7"/>
      <c r="Y14" s="34"/>
      <c r="Z14" s="58"/>
      <c r="AA14" s="34"/>
      <c r="AB14" s="34"/>
      <c r="AC14" s="58"/>
    </row>
    <row r="15" spans="1:29" ht="25.35" customHeight="1">
      <c r="A15" s="37">
        <v>3</v>
      </c>
      <c r="B15" s="37">
        <v>2</v>
      </c>
      <c r="C15" s="29" t="s">
        <v>35</v>
      </c>
      <c r="D15" s="43">
        <v>15141.1</v>
      </c>
      <c r="E15" s="41">
        <v>14993.19</v>
      </c>
      <c r="F15" s="47">
        <f>(D15-E15)/E15</f>
        <v>9.8651454426976412E-3</v>
      </c>
      <c r="G15" s="43">
        <v>2776</v>
      </c>
      <c r="H15" s="41">
        <v>73</v>
      </c>
      <c r="I15" s="41">
        <f>G15/H15</f>
        <v>38.027397260273972</v>
      </c>
      <c r="J15" s="41">
        <v>10</v>
      </c>
      <c r="K15" s="41">
        <v>9</v>
      </c>
      <c r="L15" s="43">
        <v>374778</v>
      </c>
      <c r="M15" s="43">
        <v>72493</v>
      </c>
      <c r="N15" s="39">
        <v>44652</v>
      </c>
      <c r="O15" s="38" t="s">
        <v>37</v>
      </c>
      <c r="P15" s="35"/>
      <c r="Q15" s="56"/>
      <c r="R15" s="56"/>
      <c r="S15" s="87"/>
      <c r="T15" s="56"/>
      <c r="U15" s="34"/>
      <c r="V15" s="57"/>
      <c r="W15" s="57"/>
      <c r="X15" s="7"/>
      <c r="Y15" s="34"/>
      <c r="Z15" s="58"/>
      <c r="AA15" s="34"/>
      <c r="AB15" s="34"/>
      <c r="AC15" s="58"/>
    </row>
    <row r="16" spans="1:29" ht="25.35" customHeight="1">
      <c r="A16" s="37">
        <v>4</v>
      </c>
      <c r="B16" s="37" t="s">
        <v>34</v>
      </c>
      <c r="C16" s="29" t="s">
        <v>596</v>
      </c>
      <c r="D16" s="43">
        <v>13511.4</v>
      </c>
      <c r="E16" s="41" t="s">
        <v>36</v>
      </c>
      <c r="F16" s="41" t="s">
        <v>36</v>
      </c>
      <c r="G16" s="43">
        <v>2681</v>
      </c>
      <c r="H16" s="41">
        <v>114</v>
      </c>
      <c r="I16" s="41">
        <f>G16/H16</f>
        <v>23.517543859649123</v>
      </c>
      <c r="J16" s="41">
        <v>19</v>
      </c>
      <c r="K16" s="41">
        <v>1</v>
      </c>
      <c r="L16" s="43">
        <v>13511.4</v>
      </c>
      <c r="M16" s="43">
        <v>2681</v>
      </c>
      <c r="N16" s="39">
        <v>44708</v>
      </c>
      <c r="O16" s="38" t="s">
        <v>68</v>
      </c>
      <c r="P16" s="35"/>
      <c r="Q16" s="56"/>
      <c r="R16" s="56"/>
      <c r="S16" s="87"/>
      <c r="T16" s="56"/>
      <c r="U16" s="34"/>
      <c r="V16" s="57"/>
      <c r="W16" s="57"/>
      <c r="X16" s="7"/>
      <c r="Y16" s="34"/>
      <c r="Z16" s="58"/>
      <c r="AA16" s="34"/>
      <c r="AB16" s="34"/>
      <c r="AC16" s="58"/>
    </row>
    <row r="17" spans="1:29" ht="25.35" customHeight="1">
      <c r="A17" s="37">
        <v>5</v>
      </c>
      <c r="B17" s="37">
        <v>5</v>
      </c>
      <c r="C17" s="29" t="s">
        <v>552</v>
      </c>
      <c r="D17" s="43">
        <v>10559</v>
      </c>
      <c r="E17" s="41">
        <v>9947</v>
      </c>
      <c r="F17" s="47">
        <f t="shared" ref="F17:F23" si="0">(D17-E17)/E17</f>
        <v>6.152608826781944E-2</v>
      </c>
      <c r="G17" s="43">
        <v>1446</v>
      </c>
      <c r="H17" s="41" t="s">
        <v>36</v>
      </c>
      <c r="I17" s="41" t="s">
        <v>36</v>
      </c>
      <c r="J17" s="41">
        <v>9</v>
      </c>
      <c r="K17" s="41">
        <v>6</v>
      </c>
      <c r="L17" s="43">
        <v>104453</v>
      </c>
      <c r="M17" s="43">
        <v>15525</v>
      </c>
      <c r="N17" s="39">
        <v>44673</v>
      </c>
      <c r="O17" s="38" t="s">
        <v>65</v>
      </c>
      <c r="P17" s="35"/>
      <c r="Q17" s="56"/>
      <c r="R17" s="56"/>
      <c r="S17" s="87"/>
      <c r="T17" s="56"/>
      <c r="U17" s="34"/>
      <c r="V17" s="57"/>
      <c r="W17" s="57"/>
      <c r="X17" s="7"/>
      <c r="Y17" s="34"/>
      <c r="Z17" s="58"/>
      <c r="AA17" s="34"/>
      <c r="AB17" s="34"/>
      <c r="AC17" s="58"/>
    </row>
    <row r="18" spans="1:29" ht="25.35" customHeight="1">
      <c r="A18" s="37">
        <v>6</v>
      </c>
      <c r="B18" s="37">
        <v>3</v>
      </c>
      <c r="C18" s="29" t="s">
        <v>586</v>
      </c>
      <c r="D18" s="43">
        <v>7997</v>
      </c>
      <c r="E18" s="41">
        <v>13787</v>
      </c>
      <c r="F18" s="47">
        <f t="shared" si="0"/>
        <v>-0.4199608326684558</v>
      </c>
      <c r="G18" s="43">
        <v>1163</v>
      </c>
      <c r="H18" s="41" t="s">
        <v>36</v>
      </c>
      <c r="I18" s="41" t="s">
        <v>36</v>
      </c>
      <c r="J18" s="41">
        <v>13</v>
      </c>
      <c r="K18" s="41">
        <v>2</v>
      </c>
      <c r="L18" s="43">
        <v>30499</v>
      </c>
      <c r="M18" s="43">
        <v>5291</v>
      </c>
      <c r="N18" s="39">
        <v>44701</v>
      </c>
      <c r="O18" s="38" t="s">
        <v>65</v>
      </c>
      <c r="P18" s="35"/>
      <c r="Q18" s="56"/>
      <c r="R18" s="56"/>
      <c r="S18" s="87"/>
      <c r="T18" s="56"/>
      <c r="U18" s="34"/>
      <c r="V18" s="57"/>
      <c r="W18" s="57"/>
      <c r="X18" s="7"/>
      <c r="Y18" s="34"/>
      <c r="Z18" s="58"/>
      <c r="AA18" s="34"/>
      <c r="AB18" s="34"/>
      <c r="AC18" s="58"/>
    </row>
    <row r="19" spans="1:29" ht="25.35" customHeight="1">
      <c r="A19" s="37">
        <v>7</v>
      </c>
      <c r="B19" s="37">
        <v>6</v>
      </c>
      <c r="C19" s="29" t="s">
        <v>42</v>
      </c>
      <c r="D19" s="43">
        <v>7798.73</v>
      </c>
      <c r="E19" s="41">
        <v>7390.97</v>
      </c>
      <c r="F19" s="47">
        <f t="shared" si="0"/>
        <v>5.5170025044073957E-2</v>
      </c>
      <c r="G19" s="43">
        <v>1528</v>
      </c>
      <c r="H19" s="41">
        <v>28</v>
      </c>
      <c r="I19" s="41">
        <f>G19/H19</f>
        <v>54.571428571428569</v>
      </c>
      <c r="J19" s="41">
        <v>6</v>
      </c>
      <c r="K19" s="41">
        <v>11</v>
      </c>
      <c r="L19" s="43">
        <v>181138</v>
      </c>
      <c r="M19" s="43">
        <v>36175</v>
      </c>
      <c r="N19" s="39">
        <v>44638</v>
      </c>
      <c r="O19" s="38" t="s">
        <v>43</v>
      </c>
      <c r="P19" s="35"/>
      <c r="Q19" s="56"/>
      <c r="R19" s="56"/>
      <c r="S19" s="87"/>
      <c r="T19" s="56"/>
      <c r="U19" s="34"/>
      <c r="V19" s="57"/>
      <c r="W19" s="57"/>
      <c r="X19" s="7"/>
      <c r="Y19" s="34"/>
      <c r="Z19" s="58"/>
      <c r="AA19" s="34"/>
      <c r="AB19" s="34"/>
      <c r="AC19" s="58"/>
    </row>
    <row r="20" spans="1:29" ht="25.35" customHeight="1">
      <c r="A20" s="37">
        <v>8</v>
      </c>
      <c r="B20" s="37">
        <v>7</v>
      </c>
      <c r="C20" s="29" t="s">
        <v>40</v>
      </c>
      <c r="D20" s="43">
        <v>6681.23</v>
      </c>
      <c r="E20" s="41">
        <v>6832.49</v>
      </c>
      <c r="F20" s="47">
        <f t="shared" si="0"/>
        <v>-2.2138341951470141E-2</v>
      </c>
      <c r="G20" s="43">
        <v>1265</v>
      </c>
      <c r="H20" s="41">
        <v>34</v>
      </c>
      <c r="I20" s="41">
        <f>G20/H20</f>
        <v>37.205882352941174</v>
      </c>
      <c r="J20" s="41">
        <v>7</v>
      </c>
      <c r="K20" s="41">
        <v>12</v>
      </c>
      <c r="L20" s="43">
        <v>270362</v>
      </c>
      <c r="M20" s="43">
        <v>54078</v>
      </c>
      <c r="N20" s="39">
        <v>44631</v>
      </c>
      <c r="O20" s="38" t="s">
        <v>41</v>
      </c>
      <c r="P20" s="35"/>
      <c r="Q20" s="56"/>
      <c r="R20" s="56"/>
      <c r="S20" s="87"/>
      <c r="T20" s="56"/>
      <c r="U20" s="34"/>
      <c r="V20" s="57"/>
      <c r="W20" s="57"/>
      <c r="X20" s="7"/>
      <c r="Y20" s="34"/>
      <c r="Z20" s="58"/>
      <c r="AA20" s="34"/>
      <c r="AB20" s="34"/>
      <c r="AC20" s="58"/>
    </row>
    <row r="21" spans="1:29" ht="25.35" customHeight="1">
      <c r="A21" s="37">
        <v>9</v>
      </c>
      <c r="B21" s="61">
        <v>4</v>
      </c>
      <c r="C21" s="29" t="s">
        <v>578</v>
      </c>
      <c r="D21" s="43">
        <v>6048</v>
      </c>
      <c r="E21" s="41">
        <v>10671</v>
      </c>
      <c r="F21" s="47">
        <f t="shared" si="0"/>
        <v>-0.43323025021085182</v>
      </c>
      <c r="G21" s="43">
        <v>1165</v>
      </c>
      <c r="H21" s="41" t="s">
        <v>36</v>
      </c>
      <c r="I21" s="41" t="s">
        <v>36</v>
      </c>
      <c r="J21" s="41">
        <v>11</v>
      </c>
      <c r="K21" s="41">
        <v>3</v>
      </c>
      <c r="L21" s="43">
        <v>37645</v>
      </c>
      <c r="M21" s="43">
        <v>7937</v>
      </c>
      <c r="N21" s="39">
        <v>44694</v>
      </c>
      <c r="O21" s="38" t="s">
        <v>65</v>
      </c>
      <c r="P21" s="35"/>
      <c r="Q21" s="56"/>
      <c r="R21" s="56"/>
      <c r="S21" s="87"/>
      <c r="T21" s="56"/>
      <c r="V21" s="57"/>
      <c r="W21" s="57"/>
      <c r="X21" s="58"/>
      <c r="Y21" s="26"/>
      <c r="Z21" s="7"/>
      <c r="AA21" s="34"/>
      <c r="AB21" s="58"/>
      <c r="AC21" s="34"/>
    </row>
    <row r="22" spans="1:29" ht="25.35" customHeight="1">
      <c r="A22" s="37">
        <v>10</v>
      </c>
      <c r="B22" s="37">
        <v>9</v>
      </c>
      <c r="C22" s="29" t="s">
        <v>536</v>
      </c>
      <c r="D22" s="43">
        <v>5619.54</v>
      </c>
      <c r="E22" s="41">
        <v>6288.69</v>
      </c>
      <c r="F22" s="47">
        <f t="shared" si="0"/>
        <v>-0.10640530857778006</v>
      </c>
      <c r="G22" s="43">
        <v>810</v>
      </c>
      <c r="H22" s="41">
        <v>22</v>
      </c>
      <c r="I22" s="41">
        <f>G22/H22</f>
        <v>36.81818181818182</v>
      </c>
      <c r="J22" s="41">
        <v>5</v>
      </c>
      <c r="K22" s="41">
        <v>8</v>
      </c>
      <c r="L22" s="43">
        <v>179144</v>
      </c>
      <c r="M22" s="43">
        <v>26284</v>
      </c>
      <c r="N22" s="39">
        <v>44659</v>
      </c>
      <c r="O22" s="38" t="s">
        <v>37</v>
      </c>
      <c r="P22" s="35"/>
      <c r="Q22" s="56"/>
      <c r="R22" s="56"/>
      <c r="S22" s="87"/>
      <c r="T22" s="56"/>
      <c r="U22" s="34"/>
      <c r="V22" s="57"/>
      <c r="W22" s="57"/>
      <c r="X22" s="7"/>
      <c r="Y22" s="34"/>
      <c r="Z22" s="58"/>
      <c r="AA22" s="34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160491.61000000002</v>
      </c>
      <c r="E23" s="36">
        <v>120128.56000000001</v>
      </c>
      <c r="F23" s="67">
        <f t="shared" si="0"/>
        <v>0.33599878330348754</v>
      </c>
      <c r="G23" s="36">
        <f t="shared" ref="G23" si="1">SUM(G13:G22)</f>
        <v>24414</v>
      </c>
      <c r="H23" s="36"/>
      <c r="I23" s="16"/>
      <c r="J23" s="15"/>
      <c r="K23" s="17"/>
      <c r="L23" s="18"/>
      <c r="M23" s="22"/>
      <c r="N23" s="19"/>
      <c r="O23" s="48"/>
      <c r="P23" s="35"/>
      <c r="Y23" s="26"/>
      <c r="AB23" s="7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Y24" s="26"/>
      <c r="AB24" s="7"/>
      <c r="AC24" s="34"/>
    </row>
    <row r="25" spans="1:29" ht="25.35" customHeight="1">
      <c r="A25" s="37">
        <v>11</v>
      </c>
      <c r="B25" s="37">
        <v>8</v>
      </c>
      <c r="C25" s="29" t="s">
        <v>548</v>
      </c>
      <c r="D25" s="43">
        <v>5351.52</v>
      </c>
      <c r="E25" s="41">
        <v>6554.66</v>
      </c>
      <c r="F25" s="47">
        <f>(D25-E25)/E25</f>
        <v>-0.18355490597529078</v>
      </c>
      <c r="G25" s="43">
        <v>797</v>
      </c>
      <c r="H25" s="41">
        <v>29</v>
      </c>
      <c r="I25" s="41">
        <f>G25/H25</f>
        <v>27.482758620689655</v>
      </c>
      <c r="J25" s="41">
        <v>6</v>
      </c>
      <c r="K25" s="41">
        <v>7</v>
      </c>
      <c r="L25" s="43">
        <v>304711.77</v>
      </c>
      <c r="M25" s="43">
        <v>42762</v>
      </c>
      <c r="N25" s="39">
        <v>44666</v>
      </c>
      <c r="O25" s="38" t="s">
        <v>45</v>
      </c>
      <c r="P25" s="35"/>
      <c r="Q25" s="56"/>
      <c r="R25" s="56"/>
      <c r="S25" s="87"/>
      <c r="T25" s="56"/>
      <c r="U25" s="34"/>
      <c r="V25" s="57"/>
      <c r="W25" s="57"/>
      <c r="X25" s="7"/>
      <c r="Y25" s="34"/>
      <c r="Z25" s="58"/>
      <c r="AA25" s="34"/>
      <c r="AB25" s="34"/>
      <c r="AC25" s="58"/>
    </row>
    <row r="26" spans="1:29" ht="25.35" customHeight="1">
      <c r="A26" s="37">
        <v>12</v>
      </c>
      <c r="B26" s="37" t="s">
        <v>34</v>
      </c>
      <c r="C26" s="29" t="s">
        <v>598</v>
      </c>
      <c r="D26" s="43">
        <v>3080.9</v>
      </c>
      <c r="E26" s="41" t="s">
        <v>36</v>
      </c>
      <c r="F26" s="41" t="s">
        <v>36</v>
      </c>
      <c r="G26" s="43">
        <v>471</v>
      </c>
      <c r="H26" s="41">
        <v>33</v>
      </c>
      <c r="I26" s="41">
        <f>G26/H26</f>
        <v>14.272727272727273</v>
      </c>
      <c r="J26" s="41">
        <v>14</v>
      </c>
      <c r="K26" s="41">
        <v>1</v>
      </c>
      <c r="L26" s="43">
        <v>3080.9</v>
      </c>
      <c r="M26" s="43">
        <v>471</v>
      </c>
      <c r="N26" s="39">
        <v>44708</v>
      </c>
      <c r="O26" s="38" t="s">
        <v>91</v>
      </c>
      <c r="P26" s="35"/>
      <c r="Q26" s="56"/>
      <c r="R26" s="56"/>
      <c r="S26" s="87"/>
      <c r="T26" s="56"/>
      <c r="U26" s="34"/>
      <c r="V26" s="57"/>
      <c r="W26" s="57"/>
      <c r="X26" s="7"/>
      <c r="Y26" s="34"/>
      <c r="Z26" s="58"/>
      <c r="AA26" s="34"/>
      <c r="AB26" s="34"/>
      <c r="AC26" s="58"/>
    </row>
    <row r="27" spans="1:29" ht="25.35" customHeight="1">
      <c r="A27" s="37">
        <v>13</v>
      </c>
      <c r="B27" s="37">
        <v>12</v>
      </c>
      <c r="C27" s="29" t="s">
        <v>537</v>
      </c>
      <c r="D27" s="43">
        <v>2656.72</v>
      </c>
      <c r="E27" s="41">
        <v>3133.87</v>
      </c>
      <c r="F27" s="47">
        <f>(D27-E27)/E27</f>
        <v>-0.15225583703216794</v>
      </c>
      <c r="G27" s="43">
        <v>518</v>
      </c>
      <c r="H27" s="41">
        <v>27</v>
      </c>
      <c r="I27" s="41">
        <f>G27/H27</f>
        <v>19.185185185185187</v>
      </c>
      <c r="J27" s="41">
        <v>9</v>
      </c>
      <c r="K27" s="41">
        <v>8</v>
      </c>
      <c r="L27" s="43">
        <v>142603.44</v>
      </c>
      <c r="M27" s="43">
        <v>33849</v>
      </c>
      <c r="N27" s="39">
        <v>44659</v>
      </c>
      <c r="O27" s="38" t="s">
        <v>48</v>
      </c>
      <c r="P27" s="35"/>
      <c r="Q27" s="56"/>
      <c r="R27" s="56"/>
      <c r="S27" s="87"/>
      <c r="T27" s="56"/>
      <c r="U27" s="34"/>
      <c r="V27" s="57"/>
      <c r="W27" s="57"/>
      <c r="X27" s="7"/>
      <c r="Y27" s="34"/>
      <c r="Z27" s="58"/>
      <c r="AA27" s="34"/>
      <c r="AB27" s="34"/>
      <c r="AC27" s="58"/>
    </row>
    <row r="28" spans="1:29" ht="25.35" customHeight="1">
      <c r="A28" s="37">
        <v>14</v>
      </c>
      <c r="B28" s="44" t="s">
        <v>36</v>
      </c>
      <c r="C28" s="29" t="s">
        <v>580</v>
      </c>
      <c r="D28" s="43">
        <v>1980</v>
      </c>
      <c r="E28" s="41" t="s">
        <v>36</v>
      </c>
      <c r="F28" s="41" t="s">
        <v>36</v>
      </c>
      <c r="G28" s="43">
        <v>407</v>
      </c>
      <c r="H28" s="41">
        <v>4</v>
      </c>
      <c r="I28" s="41">
        <f>G28/H28</f>
        <v>101.75</v>
      </c>
      <c r="J28" s="41">
        <v>2</v>
      </c>
      <c r="K28" s="41">
        <v>3</v>
      </c>
      <c r="L28" s="43">
        <v>4093</v>
      </c>
      <c r="M28" s="43">
        <v>907</v>
      </c>
      <c r="N28" s="39">
        <v>44694</v>
      </c>
      <c r="O28" s="38" t="s">
        <v>81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58"/>
      <c r="AA28" s="34"/>
      <c r="AB28" s="34"/>
      <c r="AC28" s="58"/>
    </row>
    <row r="29" spans="1:29" ht="25.35" customHeight="1">
      <c r="A29" s="37">
        <v>15</v>
      </c>
      <c r="B29" s="37">
        <v>10</v>
      </c>
      <c r="C29" s="29" t="s">
        <v>564</v>
      </c>
      <c r="D29" s="43">
        <v>1456</v>
      </c>
      <c r="E29" s="41">
        <v>4894</v>
      </c>
      <c r="F29" s="47">
        <f t="shared" ref="F29:F35" si="2">(D29-E29)/E29</f>
        <v>-0.70249284838577852</v>
      </c>
      <c r="G29" s="43">
        <v>281</v>
      </c>
      <c r="H29" s="41" t="s">
        <v>36</v>
      </c>
      <c r="I29" s="41" t="s">
        <v>36</v>
      </c>
      <c r="J29" s="41">
        <v>5</v>
      </c>
      <c r="K29" s="41">
        <v>5</v>
      </c>
      <c r="L29" s="43">
        <v>38585</v>
      </c>
      <c r="M29" s="43">
        <v>8059</v>
      </c>
      <c r="N29" s="39">
        <v>44680</v>
      </c>
      <c r="O29" s="38" t="s">
        <v>65</v>
      </c>
      <c r="P29" s="35"/>
      <c r="Q29" s="56"/>
      <c r="R29" s="56"/>
      <c r="S29" s="87"/>
      <c r="T29" s="56"/>
      <c r="U29" s="34"/>
      <c r="V29" s="57"/>
      <c r="W29" s="57"/>
      <c r="X29" s="7"/>
      <c r="Y29" s="34"/>
      <c r="Z29" s="58"/>
      <c r="AA29" s="34"/>
      <c r="AB29" s="34"/>
      <c r="AC29" s="58"/>
    </row>
    <row r="30" spans="1:29" ht="25.35" customHeight="1">
      <c r="A30" s="37">
        <v>16</v>
      </c>
      <c r="B30" s="37">
        <v>14</v>
      </c>
      <c r="C30" s="29" t="s">
        <v>565</v>
      </c>
      <c r="D30" s="43">
        <v>1208.8</v>
      </c>
      <c r="E30" s="41">
        <v>1575</v>
      </c>
      <c r="F30" s="47">
        <f t="shared" si="2"/>
        <v>-0.23250793650793652</v>
      </c>
      <c r="G30" s="43">
        <v>182</v>
      </c>
      <c r="H30" s="41">
        <v>5</v>
      </c>
      <c r="I30" s="41">
        <f>G30/H30</f>
        <v>36.4</v>
      </c>
      <c r="J30" s="41">
        <v>3</v>
      </c>
      <c r="K30" s="41">
        <v>5</v>
      </c>
      <c r="L30" s="43">
        <v>20385.18</v>
      </c>
      <c r="M30" s="43">
        <v>3431</v>
      </c>
      <c r="N30" s="39">
        <v>44680</v>
      </c>
      <c r="O30" s="38" t="s">
        <v>68</v>
      </c>
      <c r="P30" s="35"/>
      <c r="Q30" s="56"/>
      <c r="R30" s="56"/>
      <c r="S30" s="87"/>
      <c r="T30" s="56"/>
      <c r="U30" s="34"/>
      <c r="V30" s="57"/>
      <c r="W30" s="57"/>
      <c r="X30" s="7"/>
      <c r="Y30" s="34"/>
      <c r="Z30" s="58"/>
      <c r="AA30" s="34"/>
      <c r="AB30" s="34"/>
      <c r="AC30" s="58"/>
    </row>
    <row r="31" spans="1:29" ht="25.35" customHeight="1">
      <c r="A31" s="37">
        <v>17</v>
      </c>
      <c r="B31" s="37">
        <v>16</v>
      </c>
      <c r="C31" s="29" t="s">
        <v>550</v>
      </c>
      <c r="D31" s="43">
        <v>894.7</v>
      </c>
      <c r="E31" s="41">
        <v>1066.9000000000001</v>
      </c>
      <c r="F31" s="47">
        <f t="shared" si="2"/>
        <v>-0.16140219327022218</v>
      </c>
      <c r="G31" s="43">
        <v>120</v>
      </c>
      <c r="H31" s="41">
        <v>6</v>
      </c>
      <c r="I31" s="41">
        <f>G31/H31</f>
        <v>20</v>
      </c>
      <c r="J31" s="41">
        <v>1</v>
      </c>
      <c r="K31" s="41">
        <v>7</v>
      </c>
      <c r="L31" s="43">
        <v>68069</v>
      </c>
      <c r="M31" s="43">
        <v>10449</v>
      </c>
      <c r="N31" s="39">
        <v>44666</v>
      </c>
      <c r="O31" s="38" t="s">
        <v>43</v>
      </c>
      <c r="P31" s="35"/>
      <c r="Q31" s="56"/>
      <c r="R31" s="56"/>
      <c r="S31" s="87"/>
      <c r="T31" s="56"/>
      <c r="U31" s="34"/>
      <c r="V31" s="57"/>
      <c r="W31" s="57"/>
      <c r="X31" s="7"/>
      <c r="Y31" s="34"/>
      <c r="Z31" s="58"/>
      <c r="AA31" s="34"/>
      <c r="AB31" s="34"/>
      <c r="AC31" s="58"/>
    </row>
    <row r="32" spans="1:29" ht="25.35" customHeight="1">
      <c r="A32" s="37">
        <v>18</v>
      </c>
      <c r="B32" s="37">
        <v>11</v>
      </c>
      <c r="C32" s="29" t="s">
        <v>577</v>
      </c>
      <c r="D32" s="43">
        <v>590</v>
      </c>
      <c r="E32" s="41">
        <v>3686.99</v>
      </c>
      <c r="F32" s="47">
        <f t="shared" si="2"/>
        <v>-0.83997786812548991</v>
      </c>
      <c r="G32" s="43">
        <v>93</v>
      </c>
      <c r="H32" s="41">
        <v>6</v>
      </c>
      <c r="I32" s="41">
        <f>G32/H32</f>
        <v>15.5</v>
      </c>
      <c r="J32" s="41">
        <v>4</v>
      </c>
      <c r="K32" s="41">
        <v>3</v>
      </c>
      <c r="L32" s="43">
        <v>15370.84</v>
      </c>
      <c r="M32" s="43">
        <v>2621</v>
      </c>
      <c r="N32" s="39">
        <v>44694</v>
      </c>
      <c r="O32" s="38" t="s">
        <v>48</v>
      </c>
      <c r="P32" s="35"/>
      <c r="Q32" s="56"/>
      <c r="R32" s="56"/>
      <c r="S32" s="87"/>
      <c r="T32" s="56"/>
      <c r="U32" s="34"/>
      <c r="V32" s="57"/>
      <c r="W32" s="57"/>
      <c r="X32" s="7"/>
      <c r="Y32" s="34"/>
      <c r="Z32" s="58"/>
      <c r="AA32" s="34"/>
      <c r="AB32" s="34"/>
      <c r="AC32" s="58"/>
    </row>
    <row r="33" spans="1:29" ht="25.35" customHeight="1">
      <c r="A33" s="37">
        <v>19</v>
      </c>
      <c r="B33" s="61">
        <v>15</v>
      </c>
      <c r="C33" s="29" t="s">
        <v>553</v>
      </c>
      <c r="D33" s="43">
        <v>249.9</v>
      </c>
      <c r="E33" s="43">
        <v>1080.06</v>
      </c>
      <c r="F33" s="47">
        <f t="shared" si="2"/>
        <v>-0.76862396533525912</v>
      </c>
      <c r="G33" s="43">
        <v>47</v>
      </c>
      <c r="H33" s="41">
        <v>5</v>
      </c>
      <c r="I33" s="41">
        <f>G33/H33</f>
        <v>9.4</v>
      </c>
      <c r="J33" s="41">
        <v>2</v>
      </c>
      <c r="K33" s="41">
        <v>6</v>
      </c>
      <c r="L33" s="43">
        <v>34385.93</v>
      </c>
      <c r="M33" s="43">
        <v>7301</v>
      </c>
      <c r="N33" s="39">
        <v>44673</v>
      </c>
      <c r="O33" s="38" t="s">
        <v>129</v>
      </c>
      <c r="P33" s="35"/>
      <c r="Q33" s="56"/>
      <c r="R33" s="56"/>
      <c r="S33" s="87"/>
      <c r="T33" s="58"/>
      <c r="U33" s="34"/>
      <c r="V33" s="57"/>
      <c r="W33" s="57"/>
      <c r="X33" s="7"/>
      <c r="Y33" s="34"/>
      <c r="Z33" s="34"/>
      <c r="AA33" s="58"/>
      <c r="AB33" s="58"/>
      <c r="AC33" s="34"/>
    </row>
    <row r="34" spans="1:29" ht="25.35" customHeight="1">
      <c r="A34" s="37">
        <v>20</v>
      </c>
      <c r="B34" s="61">
        <v>21</v>
      </c>
      <c r="C34" s="29" t="s">
        <v>569</v>
      </c>
      <c r="D34" s="43">
        <v>113</v>
      </c>
      <c r="E34" s="41">
        <v>89</v>
      </c>
      <c r="F34" s="47">
        <f t="shared" si="2"/>
        <v>0.2696629213483146</v>
      </c>
      <c r="G34" s="43">
        <v>21</v>
      </c>
      <c r="H34" s="41" t="s">
        <v>36</v>
      </c>
      <c r="I34" s="41" t="s">
        <v>36</v>
      </c>
      <c r="J34" s="41">
        <v>1</v>
      </c>
      <c r="K34" s="41">
        <v>4</v>
      </c>
      <c r="L34" s="43">
        <v>8423</v>
      </c>
      <c r="M34" s="43">
        <v>1430</v>
      </c>
      <c r="N34" s="39">
        <v>44687</v>
      </c>
      <c r="O34" s="38" t="s">
        <v>65</v>
      </c>
      <c r="P34" s="35"/>
      <c r="Q34" s="56"/>
      <c r="R34" s="56"/>
      <c r="S34" s="56"/>
      <c r="T34" s="56"/>
      <c r="V34" s="57"/>
      <c r="W34" s="57"/>
      <c r="X34" s="58"/>
      <c r="Y34" s="7"/>
      <c r="Z34" s="57"/>
      <c r="AA34" s="34"/>
      <c r="AB34" s="58"/>
      <c r="AC34" s="34"/>
    </row>
    <row r="35" spans="1:29" ht="25.35" customHeight="1">
      <c r="A35" s="14"/>
      <c r="B35" s="14"/>
      <c r="C35" s="28" t="s">
        <v>69</v>
      </c>
      <c r="D35" s="36">
        <f>SUM(D23:D34)</f>
        <v>178073.15</v>
      </c>
      <c r="E35" s="36">
        <v>133269.47000000003</v>
      </c>
      <c r="F35" s="67">
        <f t="shared" si="2"/>
        <v>0.33618862594711268</v>
      </c>
      <c r="G35" s="36">
        <f t="shared" ref="G35" si="3">SUM(G23:G34)</f>
        <v>27351</v>
      </c>
      <c r="H35" s="36"/>
      <c r="I35" s="16"/>
      <c r="J35" s="15"/>
      <c r="K35" s="17"/>
      <c r="L35" s="18"/>
      <c r="M35" s="22"/>
      <c r="N35" s="19"/>
      <c r="O35" s="48"/>
      <c r="P35" s="35"/>
      <c r="Y35" s="26"/>
      <c r="AB35" s="7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Y36" s="26"/>
      <c r="AB36" s="7"/>
      <c r="AC36" s="34"/>
    </row>
    <row r="37" spans="1:29" ht="25.35" customHeight="1">
      <c r="A37" s="37">
        <v>21</v>
      </c>
      <c r="B37" s="68">
        <v>20</v>
      </c>
      <c r="C37" s="29" t="s">
        <v>66</v>
      </c>
      <c r="D37" s="43">
        <v>101</v>
      </c>
      <c r="E37" s="41">
        <v>112</v>
      </c>
      <c r="F37" s="47">
        <f>(D37-E37)/E37</f>
        <v>-9.8214285714285712E-2</v>
      </c>
      <c r="G37" s="43">
        <v>16</v>
      </c>
      <c r="H37" s="41" t="s">
        <v>36</v>
      </c>
      <c r="I37" s="41" t="s">
        <v>36</v>
      </c>
      <c r="J37" s="41">
        <v>1</v>
      </c>
      <c r="K37" s="41" t="s">
        <v>36</v>
      </c>
      <c r="L37" s="43">
        <v>17490</v>
      </c>
      <c r="M37" s="43">
        <v>2835</v>
      </c>
      <c r="N37" s="39">
        <v>44603</v>
      </c>
      <c r="O37" s="38" t="s">
        <v>65</v>
      </c>
      <c r="P37" s="35"/>
      <c r="Q37" s="56"/>
      <c r="R37" s="74"/>
      <c r="S37" s="75"/>
      <c r="T37" s="74"/>
      <c r="V37" s="57"/>
      <c r="W37" s="57"/>
      <c r="X37" s="57"/>
      <c r="Y37" s="58"/>
      <c r="Z37" s="58"/>
      <c r="AA37" s="34"/>
      <c r="AB37" s="7"/>
      <c r="AC37" s="34"/>
    </row>
    <row r="38" spans="1:29" ht="25.35" customHeight="1">
      <c r="A38" s="37">
        <v>22</v>
      </c>
      <c r="B38" s="44" t="s">
        <v>36</v>
      </c>
      <c r="C38" s="29" t="s">
        <v>554</v>
      </c>
      <c r="D38" s="43">
        <v>97</v>
      </c>
      <c r="E38" s="41" t="s">
        <v>36</v>
      </c>
      <c r="F38" s="41" t="s">
        <v>36</v>
      </c>
      <c r="G38" s="43">
        <v>17</v>
      </c>
      <c r="H38" s="41">
        <v>2</v>
      </c>
      <c r="I38" s="41">
        <f>G38/H38</f>
        <v>8.5</v>
      </c>
      <c r="J38" s="41">
        <v>2</v>
      </c>
      <c r="K38" s="41" t="s">
        <v>36</v>
      </c>
      <c r="L38" s="43">
        <v>11130</v>
      </c>
      <c r="M38" s="43">
        <v>2146</v>
      </c>
      <c r="N38" s="39">
        <v>44673</v>
      </c>
      <c r="O38" s="38" t="s">
        <v>81</v>
      </c>
      <c r="P38" s="35"/>
      <c r="Q38" s="56"/>
      <c r="R38" s="56"/>
      <c r="S38" s="87"/>
      <c r="T38" s="56"/>
      <c r="U38" s="34"/>
      <c r="V38" s="57"/>
      <c r="W38" s="57"/>
      <c r="X38" s="7"/>
      <c r="Y38" s="34"/>
      <c r="Z38" s="58"/>
      <c r="AA38" s="34"/>
      <c r="AB38" s="34"/>
      <c r="AC38" s="58"/>
    </row>
    <row r="39" spans="1:29" ht="25.35" customHeight="1">
      <c r="A39" s="37">
        <v>23</v>
      </c>
      <c r="B39" s="44" t="s">
        <v>36</v>
      </c>
      <c r="C39" s="29" t="s">
        <v>94</v>
      </c>
      <c r="D39" s="43">
        <v>61</v>
      </c>
      <c r="E39" s="41" t="s">
        <v>36</v>
      </c>
      <c r="F39" s="41" t="s">
        <v>36</v>
      </c>
      <c r="G39" s="43">
        <v>18</v>
      </c>
      <c r="H39" s="41">
        <v>1</v>
      </c>
      <c r="I39" s="41">
        <f>G39/H39</f>
        <v>18</v>
      </c>
      <c r="J39" s="41">
        <v>1</v>
      </c>
      <c r="K39" s="41" t="s">
        <v>36</v>
      </c>
      <c r="L39" s="43">
        <v>9605</v>
      </c>
      <c r="M39" s="43">
        <v>1745</v>
      </c>
      <c r="N39" s="39">
        <v>44617</v>
      </c>
      <c r="O39" s="38" t="s">
        <v>43</v>
      </c>
      <c r="P39" s="35"/>
      <c r="Q39" s="56"/>
      <c r="R39" s="56"/>
      <c r="S39" s="87"/>
      <c r="T39" s="56"/>
      <c r="U39" s="57"/>
      <c r="V39" s="57"/>
      <c r="W39" s="57"/>
      <c r="X39" s="7"/>
      <c r="Y39" s="34"/>
      <c r="Z39" s="58"/>
      <c r="AA39" s="34"/>
      <c r="AB39" s="34"/>
      <c r="AC39" s="58"/>
    </row>
    <row r="40" spans="1:29" ht="25.35" customHeight="1">
      <c r="A40" s="37">
        <v>24</v>
      </c>
      <c r="B40" s="37">
        <v>23</v>
      </c>
      <c r="C40" s="29" t="s">
        <v>579</v>
      </c>
      <c r="D40" s="43">
        <v>49</v>
      </c>
      <c r="E40" s="41">
        <v>43.11</v>
      </c>
      <c r="F40" s="47">
        <f>(D40-E40)/E40</f>
        <v>0.13662723266063559</v>
      </c>
      <c r="G40" s="43">
        <v>8</v>
      </c>
      <c r="H40" s="41">
        <v>1</v>
      </c>
      <c r="I40" s="41">
        <f>G40/H40</f>
        <v>8</v>
      </c>
      <c r="J40" s="41">
        <v>1</v>
      </c>
      <c r="K40" s="41">
        <v>3</v>
      </c>
      <c r="L40" s="43">
        <v>1429.2099999999998</v>
      </c>
      <c r="M40" s="43">
        <v>269</v>
      </c>
      <c r="N40" s="39">
        <v>44694</v>
      </c>
      <c r="O40" s="38" t="s">
        <v>585</v>
      </c>
      <c r="P40" s="35"/>
      <c r="Q40" s="56"/>
      <c r="R40" s="56"/>
      <c r="S40" s="87"/>
      <c r="T40" s="56"/>
      <c r="U40" s="34"/>
      <c r="V40" s="57"/>
      <c r="W40" s="57"/>
      <c r="X40" s="7"/>
      <c r="Y40" s="34"/>
      <c r="Z40" s="58"/>
      <c r="AA40" s="34"/>
      <c r="AB40" s="34"/>
      <c r="AC40" s="58"/>
    </row>
    <row r="41" spans="1:29" ht="25.35" customHeight="1">
      <c r="A41" s="37">
        <v>25</v>
      </c>
      <c r="B41" s="37">
        <v>17</v>
      </c>
      <c r="C41" s="29" t="s">
        <v>566</v>
      </c>
      <c r="D41" s="43">
        <v>19</v>
      </c>
      <c r="E41" s="41">
        <v>371</v>
      </c>
      <c r="F41" s="47">
        <f>(D41-E41)/E41</f>
        <v>-0.94878706199460916</v>
      </c>
      <c r="G41" s="43">
        <v>3</v>
      </c>
      <c r="H41" s="41">
        <v>1</v>
      </c>
      <c r="I41" s="41">
        <f>G41/H41</f>
        <v>3</v>
      </c>
      <c r="J41" s="41">
        <v>1</v>
      </c>
      <c r="K41" s="41">
        <v>5</v>
      </c>
      <c r="L41" s="43">
        <v>17329</v>
      </c>
      <c r="M41" s="43">
        <v>2678</v>
      </c>
      <c r="N41" s="39">
        <v>44680</v>
      </c>
      <c r="O41" s="38" t="s">
        <v>43</v>
      </c>
      <c r="P41" s="35"/>
      <c r="Q41" s="56"/>
      <c r="R41" s="56"/>
      <c r="S41" s="56"/>
      <c r="T41" s="56"/>
      <c r="W41" s="58"/>
      <c r="X41" s="58"/>
      <c r="Y41" s="7"/>
      <c r="Z41" s="58"/>
      <c r="AA41" s="34"/>
      <c r="AB41" s="57"/>
      <c r="AC41" s="34"/>
    </row>
    <row r="42" spans="1:29" ht="25.35" customHeight="1">
      <c r="A42" s="14"/>
      <c r="B42" s="14"/>
      <c r="C42" s="28" t="s">
        <v>276</v>
      </c>
      <c r="D42" s="36">
        <f>SUM(D35:D41)</f>
        <v>178400.15</v>
      </c>
      <c r="E42" s="36">
        <v>133457.58000000002</v>
      </c>
      <c r="F42" s="67">
        <f>(D42-E42)/E42</f>
        <v>0.33675546941582468</v>
      </c>
      <c r="G42" s="36">
        <f t="shared" ref="G42" si="4">SUM(G35:G41)</f>
        <v>27413</v>
      </c>
      <c r="H42" s="36"/>
      <c r="I42" s="16"/>
      <c r="J42" s="15"/>
      <c r="K42" s="17"/>
      <c r="L42" s="18"/>
      <c r="M42" s="22"/>
      <c r="N42" s="19"/>
      <c r="O42" s="48"/>
    </row>
    <row r="43" spans="1:29" ht="23.1" customHeight="1">
      <c r="R43" s="35"/>
    </row>
    <row r="44" spans="1:29" ht="21" customHeight="1">
      <c r="R44" s="35"/>
    </row>
    <row r="45" spans="1:29" ht="20.25" customHeight="1"/>
    <row r="56" spans="16:18">
      <c r="R56" s="35"/>
    </row>
    <row r="60" spans="16:18">
      <c r="P60" s="35"/>
    </row>
    <row r="64" spans="16:18" ht="12" customHeight="1"/>
    <row r="73" spans="23:24">
      <c r="W73" s="7"/>
      <c r="X73" s="7"/>
    </row>
  </sheetData>
  <sortState xmlns:xlrd2="http://schemas.microsoft.com/office/spreadsheetml/2017/richdata2" ref="B13:O41">
    <sortCondition descending="1" ref="D13:D41"/>
  </sortState>
  <mergeCells count="18">
    <mergeCell ref="I5:I8"/>
    <mergeCell ref="A5:A8"/>
    <mergeCell ref="B5:B8"/>
    <mergeCell ref="C5:C8"/>
    <mergeCell ref="F5:F8"/>
    <mergeCell ref="H5:H8"/>
    <mergeCell ref="O9:O12"/>
    <mergeCell ref="J5:J8"/>
    <mergeCell ref="K5:K8"/>
    <mergeCell ref="L5:L8"/>
    <mergeCell ref="M5:M8"/>
    <mergeCell ref="N5:N8"/>
    <mergeCell ref="O5:O8"/>
    <mergeCell ref="A9:A12"/>
    <mergeCell ref="B9:B12"/>
    <mergeCell ref="C9:C12"/>
    <mergeCell ref="F9:F12"/>
    <mergeCell ref="I9:I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9E1E-9870-438C-838B-29C0F0857C0A}">
  <dimension ref="A1:AC72"/>
  <sheetViews>
    <sheetView zoomScale="60" zoomScaleNormal="60" workbookViewId="0">
      <selection activeCell="A32" sqref="A32:XFD32"/>
    </sheetView>
  </sheetViews>
  <sheetFormatPr defaultColWidth="8.88671875" defaultRowHeight="14.4"/>
  <cols>
    <col min="1" max="1" width="4.109375" style="33" customWidth="1"/>
    <col min="2" max="2" width="5.88671875" style="33" customWidth="1"/>
    <col min="3" max="3" width="29.44140625" style="33" customWidth="1"/>
    <col min="4" max="4" width="13.44140625" style="33" customWidth="1"/>
    <col min="5" max="5" width="14" style="33" customWidth="1"/>
    <col min="6" max="6" width="15.44140625" style="33" customWidth="1"/>
    <col min="7" max="7" width="12.44140625" style="33" customWidth="1"/>
    <col min="8" max="8" width="10.88671875" style="33" customWidth="1"/>
    <col min="9" max="9" width="12" style="33" customWidth="1"/>
    <col min="10" max="10" width="10.5546875" style="33" customWidth="1"/>
    <col min="11" max="11" width="12.109375" style="33" bestFit="1" customWidth="1"/>
    <col min="12" max="12" width="13.44140625" style="33" customWidth="1"/>
    <col min="13" max="13" width="13" style="33" customWidth="1"/>
    <col min="14" max="14" width="14" style="33" customWidth="1"/>
    <col min="15" max="15" width="15.44140625" style="33" customWidth="1"/>
    <col min="16" max="16" width="2.44140625" style="33" customWidth="1"/>
    <col min="17" max="17" width="3.44140625" style="33" customWidth="1"/>
    <col min="18" max="18" width="4.5546875" style="33" customWidth="1"/>
    <col min="19" max="19" width="16" style="33" customWidth="1"/>
    <col min="20" max="20" width="8.88671875" style="33"/>
    <col min="21" max="21" width="9.109375" style="33" customWidth="1"/>
    <col min="22" max="22" width="9.88671875" style="33" bestFit="1" customWidth="1"/>
    <col min="23" max="23" width="13.6640625" style="33" customWidth="1"/>
    <col min="24" max="24" width="13.109375" style="33" customWidth="1"/>
    <col min="25" max="25" width="13.6640625" style="33" bestFit="1" customWidth="1"/>
    <col min="26" max="26" width="11" style="33" customWidth="1"/>
    <col min="27" max="27" width="12.5546875" style="33" bestFit="1" customWidth="1"/>
    <col min="28" max="28" width="10.88671875" style="33" bestFit="1" customWidth="1"/>
    <col min="29" max="29" width="14.88671875" style="33" customWidth="1"/>
    <col min="30" max="16384" width="8.88671875" style="33"/>
  </cols>
  <sheetData>
    <row r="1" spans="1:29" ht="19.5" customHeight="1">
      <c r="E1" s="2" t="s">
        <v>590</v>
      </c>
      <c r="F1" s="2"/>
      <c r="G1" s="2"/>
      <c r="H1" s="2"/>
      <c r="I1" s="2"/>
    </row>
    <row r="2" spans="1:29" ht="19.5" customHeight="1">
      <c r="E2" s="2" t="s">
        <v>591</v>
      </c>
      <c r="F2" s="2"/>
      <c r="G2" s="2"/>
      <c r="H2" s="2"/>
      <c r="I2" s="2"/>
      <c r="J2" s="2"/>
      <c r="K2" s="2"/>
    </row>
    <row r="4" spans="1:29" ht="15.75" customHeight="1" thickBot="1"/>
    <row r="5" spans="1:29" ht="15" customHeight="1">
      <c r="A5" s="131"/>
      <c r="B5" s="131"/>
      <c r="C5" s="128" t="s">
        <v>2</v>
      </c>
      <c r="D5" s="3"/>
      <c r="E5" s="3"/>
      <c r="F5" s="128" t="s">
        <v>3</v>
      </c>
      <c r="G5" s="3"/>
      <c r="H5" s="128" t="s">
        <v>4</v>
      </c>
      <c r="I5" s="128" t="s">
        <v>5</v>
      </c>
      <c r="J5" s="128" t="s">
        <v>6</v>
      </c>
      <c r="K5" s="128" t="s">
        <v>7</v>
      </c>
      <c r="L5" s="128" t="s">
        <v>8</v>
      </c>
      <c r="M5" s="128" t="s">
        <v>9</v>
      </c>
      <c r="N5" s="128" t="s">
        <v>10</v>
      </c>
      <c r="O5" s="128" t="s">
        <v>11</v>
      </c>
    </row>
    <row r="6" spans="1:29">
      <c r="A6" s="132"/>
      <c r="B6" s="132"/>
      <c r="C6" s="129"/>
      <c r="D6" s="4" t="s">
        <v>588</v>
      </c>
      <c r="E6" s="4" t="s">
        <v>581</v>
      </c>
      <c r="F6" s="129"/>
      <c r="G6" s="4" t="s">
        <v>588</v>
      </c>
      <c r="H6" s="129"/>
      <c r="I6" s="129"/>
      <c r="J6" s="129"/>
      <c r="K6" s="129"/>
      <c r="L6" s="129"/>
      <c r="M6" s="129"/>
      <c r="N6" s="129"/>
      <c r="O6" s="129"/>
    </row>
    <row r="7" spans="1:29">
      <c r="A7" s="132"/>
      <c r="B7" s="132"/>
      <c r="C7" s="129"/>
      <c r="D7" s="4" t="s">
        <v>14</v>
      </c>
      <c r="E7" s="4" t="s">
        <v>14</v>
      </c>
      <c r="F7" s="129"/>
      <c r="G7" s="4" t="s">
        <v>15</v>
      </c>
      <c r="H7" s="129"/>
      <c r="I7" s="129"/>
      <c r="J7" s="129"/>
      <c r="K7" s="129"/>
      <c r="L7" s="129"/>
      <c r="M7" s="129"/>
      <c r="N7" s="129"/>
      <c r="O7" s="129"/>
    </row>
    <row r="8" spans="1:29" ht="18" customHeight="1" thickBot="1">
      <c r="A8" s="133"/>
      <c r="B8" s="133"/>
      <c r="C8" s="130"/>
      <c r="D8" s="5" t="s">
        <v>16</v>
      </c>
      <c r="E8" s="5" t="s">
        <v>16</v>
      </c>
      <c r="F8" s="130"/>
      <c r="G8" s="6"/>
      <c r="H8" s="130"/>
      <c r="I8" s="130"/>
      <c r="J8" s="130"/>
      <c r="K8" s="130"/>
      <c r="L8" s="130"/>
      <c r="M8" s="130"/>
      <c r="N8" s="130"/>
      <c r="O8" s="130"/>
      <c r="R8" s="7"/>
    </row>
    <row r="9" spans="1:29" ht="15" customHeight="1">
      <c r="A9" s="131"/>
      <c r="B9" s="131"/>
      <c r="C9" s="128" t="s">
        <v>17</v>
      </c>
      <c r="D9" s="100"/>
      <c r="E9" s="100"/>
      <c r="F9" s="128" t="s">
        <v>18</v>
      </c>
      <c r="G9" s="100"/>
      <c r="H9" s="8" t="s">
        <v>19</v>
      </c>
      <c r="I9" s="128" t="s">
        <v>20</v>
      </c>
      <c r="J9" s="3" t="s">
        <v>21</v>
      </c>
      <c r="K9" s="3" t="s">
        <v>22</v>
      </c>
      <c r="L9" s="9" t="s">
        <v>23</v>
      </c>
      <c r="M9" s="3" t="s">
        <v>24</v>
      </c>
      <c r="N9" s="3" t="s">
        <v>25</v>
      </c>
      <c r="O9" s="128" t="s">
        <v>26</v>
      </c>
      <c r="R9" s="7"/>
      <c r="V9" s="35"/>
      <c r="W9" s="34"/>
      <c r="Y9" s="34"/>
      <c r="Z9" s="34"/>
      <c r="AC9" s="35"/>
    </row>
    <row r="10" spans="1:29">
      <c r="A10" s="132"/>
      <c r="B10" s="132"/>
      <c r="C10" s="129"/>
      <c r="D10" s="101" t="s">
        <v>589</v>
      </c>
      <c r="E10" s="101" t="s">
        <v>582</v>
      </c>
      <c r="F10" s="129"/>
      <c r="G10" s="101" t="s">
        <v>589</v>
      </c>
      <c r="H10" s="4" t="s">
        <v>29</v>
      </c>
      <c r="I10" s="129"/>
      <c r="J10" s="4" t="s">
        <v>29</v>
      </c>
      <c r="K10" s="4" t="s">
        <v>30</v>
      </c>
      <c r="L10" s="10" t="s">
        <v>31</v>
      </c>
      <c r="M10" s="4" t="s">
        <v>32</v>
      </c>
      <c r="N10" s="4" t="s">
        <v>33</v>
      </c>
      <c r="O10" s="129"/>
      <c r="R10" s="7"/>
      <c r="V10" s="35"/>
      <c r="W10" s="34"/>
      <c r="X10" s="35"/>
      <c r="Y10" s="34"/>
      <c r="Z10" s="34"/>
      <c r="AC10" s="35"/>
    </row>
    <row r="11" spans="1:29">
      <c r="A11" s="132"/>
      <c r="B11" s="132"/>
      <c r="C11" s="129"/>
      <c r="D11" s="101" t="s">
        <v>31</v>
      </c>
      <c r="E11" s="4" t="s">
        <v>31</v>
      </c>
      <c r="F11" s="129"/>
      <c r="G11" s="101" t="s">
        <v>32</v>
      </c>
      <c r="H11" s="6"/>
      <c r="I11" s="129"/>
      <c r="J11" s="6"/>
      <c r="K11" s="6"/>
      <c r="L11" s="10" t="s">
        <v>16</v>
      </c>
      <c r="M11" s="4" t="s">
        <v>29</v>
      </c>
      <c r="N11" s="6"/>
      <c r="O11" s="129"/>
      <c r="R11" s="35"/>
      <c r="T11" s="35"/>
      <c r="U11" s="34"/>
      <c r="V11" s="35"/>
      <c r="W11" s="34"/>
      <c r="X11" s="7"/>
      <c r="Y11" s="34"/>
      <c r="Z11" s="34"/>
      <c r="AA11" s="26"/>
      <c r="AB11" s="7"/>
      <c r="AC11" s="35"/>
    </row>
    <row r="12" spans="1:29" ht="15.6" customHeight="1" thickBot="1">
      <c r="A12" s="132"/>
      <c r="B12" s="133"/>
      <c r="C12" s="130"/>
      <c r="D12" s="102"/>
      <c r="E12" s="5" t="s">
        <v>16</v>
      </c>
      <c r="F12" s="130"/>
      <c r="G12" s="102" t="s">
        <v>29</v>
      </c>
      <c r="H12" s="25"/>
      <c r="I12" s="130"/>
      <c r="J12" s="25"/>
      <c r="K12" s="25"/>
      <c r="L12" s="25"/>
      <c r="M12" s="25"/>
      <c r="N12" s="25"/>
      <c r="O12" s="130"/>
      <c r="Q12" s="56"/>
      <c r="R12" s="56"/>
      <c r="S12" s="56"/>
      <c r="T12" s="56"/>
      <c r="U12" s="58"/>
      <c r="V12" s="57"/>
      <c r="W12" s="58"/>
      <c r="X12" s="7"/>
      <c r="Y12" s="57"/>
      <c r="Z12" s="34"/>
      <c r="AA12" s="26"/>
      <c r="AB12" s="7"/>
      <c r="AC12" s="58"/>
    </row>
    <row r="13" spans="1:29" ht="25.35" customHeight="1">
      <c r="A13" s="37">
        <v>1</v>
      </c>
      <c r="B13" s="37">
        <v>1</v>
      </c>
      <c r="C13" s="29" t="s">
        <v>571</v>
      </c>
      <c r="D13" s="43">
        <v>38769.56</v>
      </c>
      <c r="E13" s="41">
        <v>58094.53</v>
      </c>
      <c r="F13" s="47">
        <f>(D13-E13)/E13</f>
        <v>-0.33264698070541238</v>
      </c>
      <c r="G13" s="43">
        <v>5019</v>
      </c>
      <c r="H13" s="41">
        <v>177</v>
      </c>
      <c r="I13" s="41">
        <f>G13/H13</f>
        <v>28.35593220338983</v>
      </c>
      <c r="J13" s="41">
        <v>23</v>
      </c>
      <c r="K13" s="41">
        <v>3</v>
      </c>
      <c r="L13" s="43">
        <v>325336</v>
      </c>
      <c r="M13" s="43">
        <v>43570</v>
      </c>
      <c r="N13" s="39">
        <v>44687</v>
      </c>
      <c r="O13" s="38" t="s">
        <v>41</v>
      </c>
      <c r="P13" s="35"/>
      <c r="Q13" s="56"/>
      <c r="R13" s="56"/>
      <c r="S13" s="56"/>
      <c r="T13" s="56"/>
      <c r="V13" s="35"/>
      <c r="W13" s="34"/>
      <c r="X13" s="7"/>
      <c r="Y13" s="34"/>
      <c r="Z13" s="7"/>
      <c r="AA13" s="7"/>
      <c r="AB13" s="34"/>
      <c r="AC13" s="35"/>
    </row>
    <row r="14" spans="1:29" ht="25.35" customHeight="1">
      <c r="A14" s="37">
        <v>2</v>
      </c>
      <c r="B14" s="37">
        <v>2</v>
      </c>
      <c r="C14" s="29" t="s">
        <v>35</v>
      </c>
      <c r="D14" s="43">
        <v>14993.19</v>
      </c>
      <c r="E14" s="41">
        <v>17073.89</v>
      </c>
      <c r="F14" s="47">
        <f>(D14-E14)/E14</f>
        <v>-0.12186443745391348</v>
      </c>
      <c r="G14" s="43">
        <v>2767</v>
      </c>
      <c r="H14" s="41">
        <v>83</v>
      </c>
      <c r="I14" s="41">
        <f>G14/H14</f>
        <v>33.337349397590359</v>
      </c>
      <c r="J14" s="41">
        <v>12</v>
      </c>
      <c r="K14" s="41">
        <v>8</v>
      </c>
      <c r="L14" s="43">
        <v>356350</v>
      </c>
      <c r="M14" s="43">
        <v>68840</v>
      </c>
      <c r="N14" s="39">
        <v>44652</v>
      </c>
      <c r="O14" s="38" t="s">
        <v>37</v>
      </c>
      <c r="P14" s="35"/>
      <c r="Q14" s="56"/>
      <c r="R14" s="56"/>
      <c r="S14" s="87"/>
      <c r="T14" s="56"/>
      <c r="U14" s="34"/>
      <c r="V14" s="57"/>
      <c r="W14" s="57"/>
      <c r="X14" s="7"/>
      <c r="Y14" s="34"/>
      <c r="Z14" s="34"/>
      <c r="AA14" s="58"/>
      <c r="AB14" s="34"/>
      <c r="AC14" s="58"/>
    </row>
    <row r="15" spans="1:29" ht="25.35" customHeight="1">
      <c r="A15" s="37">
        <v>3</v>
      </c>
      <c r="B15" s="37" t="s">
        <v>34</v>
      </c>
      <c r="C15" s="29" t="s">
        <v>586</v>
      </c>
      <c r="D15" s="43">
        <v>13787</v>
      </c>
      <c r="E15" s="41" t="s">
        <v>36</v>
      </c>
      <c r="F15" s="41" t="s">
        <v>36</v>
      </c>
      <c r="G15" s="43">
        <v>2026</v>
      </c>
      <c r="H15" s="41" t="s">
        <v>36</v>
      </c>
      <c r="I15" s="41" t="s">
        <v>36</v>
      </c>
      <c r="J15" s="41">
        <v>15</v>
      </c>
      <c r="K15" s="41">
        <v>1</v>
      </c>
      <c r="L15" s="43">
        <v>13787</v>
      </c>
      <c r="M15" s="43">
        <v>2026</v>
      </c>
      <c r="N15" s="39">
        <v>44701</v>
      </c>
      <c r="O15" s="38" t="s">
        <v>65</v>
      </c>
      <c r="P15" s="35"/>
      <c r="Q15" s="56"/>
      <c r="R15" s="56"/>
      <c r="S15" s="87"/>
      <c r="T15" s="56"/>
      <c r="U15" s="34"/>
      <c r="V15" s="57"/>
      <c r="W15" s="57"/>
      <c r="X15" s="7"/>
      <c r="Y15" s="34"/>
      <c r="Z15" s="34"/>
      <c r="AA15" s="58"/>
      <c r="AB15" s="34"/>
      <c r="AC15" s="58"/>
    </row>
    <row r="16" spans="1:29" ht="25.35" customHeight="1">
      <c r="A16" s="37">
        <v>4</v>
      </c>
      <c r="B16" s="37">
        <v>3</v>
      </c>
      <c r="C16" s="29" t="s">
        <v>578</v>
      </c>
      <c r="D16" s="43">
        <v>10671</v>
      </c>
      <c r="E16" s="41">
        <v>13335</v>
      </c>
      <c r="F16" s="47">
        <f t="shared" ref="F16:F23" si="0">(D16-E16)/E16</f>
        <v>-0.19977502812148482</v>
      </c>
      <c r="G16" s="43">
        <v>2225</v>
      </c>
      <c r="H16" s="41" t="s">
        <v>36</v>
      </c>
      <c r="I16" s="41" t="s">
        <v>36</v>
      </c>
      <c r="J16" s="41">
        <v>20</v>
      </c>
      <c r="K16" s="41">
        <v>2</v>
      </c>
      <c r="L16" s="43">
        <v>28200</v>
      </c>
      <c r="M16" s="43">
        <v>5872</v>
      </c>
      <c r="N16" s="39">
        <v>44694</v>
      </c>
      <c r="O16" s="38" t="s">
        <v>65</v>
      </c>
      <c r="P16" s="35"/>
      <c r="Q16" s="56"/>
      <c r="R16" s="56"/>
      <c r="S16" s="87"/>
      <c r="T16" s="56"/>
      <c r="U16" s="34"/>
      <c r="V16" s="57"/>
      <c r="W16" s="57"/>
      <c r="X16" s="7"/>
      <c r="Y16" s="34"/>
      <c r="Z16" s="34"/>
      <c r="AA16" s="58"/>
      <c r="AB16" s="34"/>
      <c r="AC16" s="58"/>
    </row>
    <row r="17" spans="1:29" ht="25.35" customHeight="1">
      <c r="A17" s="37">
        <v>5</v>
      </c>
      <c r="B17" s="37">
        <v>4</v>
      </c>
      <c r="C17" s="29" t="s">
        <v>552</v>
      </c>
      <c r="D17" s="43">
        <v>9947</v>
      </c>
      <c r="E17" s="41">
        <v>8284</v>
      </c>
      <c r="F17" s="47">
        <f t="shared" si="0"/>
        <v>0.20074843070980203</v>
      </c>
      <c r="G17" s="43">
        <v>1355</v>
      </c>
      <c r="H17" s="41" t="s">
        <v>36</v>
      </c>
      <c r="I17" s="41" t="s">
        <v>36</v>
      </c>
      <c r="J17" s="41">
        <v>11</v>
      </c>
      <c r="K17" s="41">
        <v>5</v>
      </c>
      <c r="L17" s="43">
        <v>87419</v>
      </c>
      <c r="M17" s="43">
        <v>12622</v>
      </c>
      <c r="N17" s="39">
        <v>44673</v>
      </c>
      <c r="O17" s="38" t="s">
        <v>65</v>
      </c>
      <c r="P17" s="35"/>
      <c r="Q17" s="56"/>
      <c r="R17" s="56"/>
      <c r="S17" s="87"/>
      <c r="T17" s="56"/>
      <c r="U17" s="34"/>
      <c r="V17" s="57"/>
      <c r="W17" s="57"/>
      <c r="X17" s="7"/>
      <c r="Y17" s="34"/>
      <c r="Z17" s="34"/>
      <c r="AA17" s="58"/>
      <c r="AB17" s="34"/>
      <c r="AC17" s="58"/>
    </row>
    <row r="18" spans="1:29" ht="25.35" customHeight="1">
      <c r="A18" s="37">
        <v>6</v>
      </c>
      <c r="B18" s="37">
        <v>6</v>
      </c>
      <c r="C18" s="29" t="s">
        <v>42</v>
      </c>
      <c r="D18" s="43">
        <v>7390.97</v>
      </c>
      <c r="E18" s="41">
        <v>7387.88</v>
      </c>
      <c r="F18" s="47">
        <f t="shared" si="0"/>
        <v>4.1825259749754269E-4</v>
      </c>
      <c r="G18" s="43">
        <v>1421</v>
      </c>
      <c r="H18" s="41">
        <v>31</v>
      </c>
      <c r="I18" s="41">
        <f>G18/H18</f>
        <v>45.838709677419352</v>
      </c>
      <c r="J18" s="41">
        <v>7</v>
      </c>
      <c r="K18" s="41">
        <v>10</v>
      </c>
      <c r="L18" s="43">
        <v>171725</v>
      </c>
      <c r="M18" s="43">
        <v>34230</v>
      </c>
      <c r="N18" s="39">
        <v>44638</v>
      </c>
      <c r="O18" s="38" t="s">
        <v>43</v>
      </c>
      <c r="P18" s="35"/>
      <c r="Q18" s="56"/>
      <c r="R18" s="56"/>
      <c r="S18" s="87"/>
      <c r="T18" s="56"/>
      <c r="U18" s="34"/>
      <c r="V18" s="57"/>
      <c r="W18" s="57"/>
      <c r="X18" s="7"/>
      <c r="Y18" s="34"/>
      <c r="Z18" s="34"/>
      <c r="AA18" s="58"/>
      <c r="AB18" s="34"/>
      <c r="AC18" s="58"/>
    </row>
    <row r="19" spans="1:29" ht="25.35" customHeight="1">
      <c r="A19" s="37">
        <v>7</v>
      </c>
      <c r="B19" s="37">
        <v>7</v>
      </c>
      <c r="C19" s="29" t="s">
        <v>40</v>
      </c>
      <c r="D19" s="43">
        <v>6832.49</v>
      </c>
      <c r="E19" s="41">
        <v>6626.29</v>
      </c>
      <c r="F19" s="47">
        <f t="shared" si="0"/>
        <v>3.1118469007544163E-2</v>
      </c>
      <c r="G19" s="43">
        <v>1267</v>
      </c>
      <c r="H19" s="41">
        <v>36</v>
      </c>
      <c r="I19" s="41">
        <f>G19/H19</f>
        <v>35.194444444444443</v>
      </c>
      <c r="J19" s="41">
        <v>7</v>
      </c>
      <c r="K19" s="41">
        <v>11</v>
      </c>
      <c r="L19" s="43">
        <v>262489</v>
      </c>
      <c r="M19" s="43">
        <v>52487</v>
      </c>
      <c r="N19" s="39">
        <v>44631</v>
      </c>
      <c r="O19" s="38" t="s">
        <v>41</v>
      </c>
      <c r="P19" s="35"/>
      <c r="Q19" s="56"/>
      <c r="R19" s="56"/>
      <c r="S19" s="87"/>
      <c r="T19" s="56"/>
      <c r="U19" s="34"/>
      <c r="V19" s="57"/>
      <c r="W19" s="57"/>
      <c r="X19" s="7"/>
      <c r="Y19" s="34"/>
      <c r="Z19" s="34"/>
      <c r="AA19" s="58"/>
      <c r="AB19" s="34"/>
      <c r="AC19" s="58"/>
    </row>
    <row r="20" spans="1:29" ht="25.35" customHeight="1">
      <c r="A20" s="37">
        <v>8</v>
      </c>
      <c r="B20" s="37">
        <v>5</v>
      </c>
      <c r="C20" s="29" t="s">
        <v>548</v>
      </c>
      <c r="D20" s="43">
        <v>6554.66</v>
      </c>
      <c r="E20" s="41">
        <v>8151.32</v>
      </c>
      <c r="F20" s="47">
        <f t="shared" si="0"/>
        <v>-0.19587747751284454</v>
      </c>
      <c r="G20" s="43">
        <v>999</v>
      </c>
      <c r="H20" s="41">
        <v>41</v>
      </c>
      <c r="I20" s="41">
        <f>G20/H20</f>
        <v>24.365853658536587</v>
      </c>
      <c r="J20" s="41">
        <v>8</v>
      </c>
      <c r="K20" s="41">
        <v>6</v>
      </c>
      <c r="L20" s="43">
        <v>295902.34000000003</v>
      </c>
      <c r="M20" s="43">
        <v>41144</v>
      </c>
      <c r="N20" s="39">
        <v>44666</v>
      </c>
      <c r="O20" s="38" t="s">
        <v>45</v>
      </c>
      <c r="P20" s="35"/>
      <c r="Q20" s="56"/>
      <c r="R20" s="56"/>
      <c r="S20" s="87"/>
      <c r="T20" s="56"/>
      <c r="U20" s="34"/>
      <c r="V20" s="57"/>
      <c r="W20" s="57"/>
      <c r="X20" s="7"/>
      <c r="Y20" s="34"/>
      <c r="Z20" s="34"/>
      <c r="AA20" s="58"/>
      <c r="AB20" s="34"/>
      <c r="AC20" s="58"/>
    </row>
    <row r="21" spans="1:29" ht="25.35" customHeight="1">
      <c r="A21" s="37">
        <v>9</v>
      </c>
      <c r="B21" s="37">
        <v>9</v>
      </c>
      <c r="C21" s="29" t="s">
        <v>536</v>
      </c>
      <c r="D21" s="43">
        <v>6288.69</v>
      </c>
      <c r="E21" s="41">
        <v>5986.48</v>
      </c>
      <c r="F21" s="47">
        <f t="shared" si="0"/>
        <v>5.0482086301131893E-2</v>
      </c>
      <c r="G21" s="43">
        <v>916</v>
      </c>
      <c r="H21" s="41">
        <v>27</v>
      </c>
      <c r="I21" s="41">
        <f>G21/H21</f>
        <v>33.925925925925924</v>
      </c>
      <c r="J21" s="41">
        <v>6</v>
      </c>
      <c r="K21" s="41">
        <v>7</v>
      </c>
      <c r="L21" s="43">
        <v>170051</v>
      </c>
      <c r="M21" s="43">
        <v>24564</v>
      </c>
      <c r="N21" s="39">
        <v>44659</v>
      </c>
      <c r="O21" s="38" t="s">
        <v>37</v>
      </c>
      <c r="P21" s="35"/>
      <c r="Q21" s="56"/>
      <c r="R21" s="56"/>
      <c r="S21" s="87"/>
      <c r="T21" s="56"/>
      <c r="U21" s="34"/>
      <c r="V21" s="57"/>
      <c r="W21" s="57"/>
      <c r="X21" s="7"/>
      <c r="Y21" s="34"/>
      <c r="Z21" s="34"/>
      <c r="AA21" s="58"/>
      <c r="AB21" s="34"/>
      <c r="AC21" s="58"/>
    </row>
    <row r="22" spans="1:29" ht="25.35" customHeight="1">
      <c r="A22" s="37">
        <v>10</v>
      </c>
      <c r="B22" s="37">
        <v>10</v>
      </c>
      <c r="C22" s="29" t="s">
        <v>564</v>
      </c>
      <c r="D22" s="43">
        <v>4894</v>
      </c>
      <c r="E22" s="41">
        <v>5647</v>
      </c>
      <c r="F22" s="47">
        <f t="shared" si="0"/>
        <v>-0.13334513901186471</v>
      </c>
      <c r="G22" s="43">
        <v>978</v>
      </c>
      <c r="H22" s="41" t="s">
        <v>36</v>
      </c>
      <c r="I22" s="41" t="s">
        <v>36</v>
      </c>
      <c r="J22" s="41">
        <v>11</v>
      </c>
      <c r="K22" s="41">
        <v>4</v>
      </c>
      <c r="L22" s="43">
        <v>36449</v>
      </c>
      <c r="M22" s="43">
        <v>7591</v>
      </c>
      <c r="N22" s="39">
        <v>44680</v>
      </c>
      <c r="O22" s="38" t="s">
        <v>65</v>
      </c>
      <c r="P22" s="35"/>
      <c r="Q22" s="56"/>
      <c r="R22" s="56"/>
      <c r="S22" s="87"/>
      <c r="T22" s="56"/>
      <c r="U22" s="34"/>
      <c r="V22" s="57"/>
      <c r="W22" s="57"/>
      <c r="X22" s="7"/>
      <c r="Y22" s="34"/>
      <c r="Z22" s="34"/>
      <c r="AA22" s="58"/>
      <c r="AB22" s="34"/>
      <c r="AC22" s="58"/>
    </row>
    <row r="23" spans="1:29" ht="25.35" customHeight="1">
      <c r="A23" s="14"/>
      <c r="B23" s="14"/>
      <c r="C23" s="28" t="s">
        <v>53</v>
      </c>
      <c r="D23" s="36">
        <f>SUM(D13:D22)</f>
        <v>120128.56000000001</v>
      </c>
      <c r="E23" s="36">
        <v>136787.12</v>
      </c>
      <c r="F23" s="67">
        <f t="shared" si="0"/>
        <v>-0.12178456568133011</v>
      </c>
      <c r="G23" s="36">
        <f t="shared" ref="G23" si="1">SUM(G13:G22)</f>
        <v>18973</v>
      </c>
      <c r="H23" s="36"/>
      <c r="I23" s="16"/>
      <c r="J23" s="15"/>
      <c r="K23" s="17"/>
      <c r="L23" s="18"/>
      <c r="M23" s="22"/>
      <c r="N23" s="19"/>
      <c r="O23" s="48"/>
      <c r="P23" s="35"/>
      <c r="Y23" s="26"/>
      <c r="Z23" s="7"/>
      <c r="AC23" s="34"/>
    </row>
    <row r="24" spans="1:29" ht="14.1" customHeight="1">
      <c r="A24" s="12"/>
      <c r="B24" s="20"/>
      <c r="C24" s="13"/>
      <c r="D24" s="21"/>
      <c r="E24" s="21"/>
      <c r="F24" s="23"/>
      <c r="G24" s="21"/>
      <c r="H24" s="21"/>
      <c r="I24" s="21"/>
      <c r="J24" s="21"/>
      <c r="K24" s="21"/>
      <c r="L24" s="21"/>
      <c r="M24" s="21"/>
      <c r="N24" s="24"/>
      <c r="O24" s="11"/>
      <c r="Y24" s="26"/>
      <c r="Z24" s="7"/>
      <c r="AC24" s="34"/>
    </row>
    <row r="25" spans="1:29" ht="25.35" customHeight="1">
      <c r="A25" s="37">
        <v>11</v>
      </c>
      <c r="B25" s="37">
        <v>8</v>
      </c>
      <c r="C25" s="29" t="s">
        <v>577</v>
      </c>
      <c r="D25" s="43">
        <v>3686.99</v>
      </c>
      <c r="E25" s="41">
        <v>6200.73</v>
      </c>
      <c r="F25" s="47">
        <f>(D25-E25)/E25</f>
        <v>-0.40539420358570682</v>
      </c>
      <c r="G25" s="43">
        <v>543</v>
      </c>
      <c r="H25" s="41">
        <v>29</v>
      </c>
      <c r="I25" s="41">
        <f t="shared" ref="I25:I32" si="2">G25/H25</f>
        <v>18.724137931034484</v>
      </c>
      <c r="J25" s="41">
        <v>12</v>
      </c>
      <c r="K25" s="41">
        <v>2</v>
      </c>
      <c r="L25" s="43">
        <v>13119.59</v>
      </c>
      <c r="M25" s="43">
        <v>2083</v>
      </c>
      <c r="N25" s="39">
        <v>44694</v>
      </c>
      <c r="O25" s="38" t="s">
        <v>48</v>
      </c>
      <c r="P25" s="35"/>
      <c r="Q25" s="56"/>
      <c r="R25" s="56"/>
      <c r="S25" s="87"/>
      <c r="T25" s="56"/>
      <c r="U25" s="34"/>
      <c r="V25" s="57"/>
      <c r="W25" s="57"/>
      <c r="X25" s="7"/>
      <c r="Y25" s="34"/>
      <c r="Z25" s="34"/>
      <c r="AA25" s="58"/>
      <c r="AB25" s="34"/>
      <c r="AC25" s="58"/>
    </row>
    <row r="26" spans="1:29" ht="25.35" customHeight="1">
      <c r="A26" s="37">
        <v>12</v>
      </c>
      <c r="B26" s="37">
        <v>11</v>
      </c>
      <c r="C26" s="29" t="s">
        <v>537</v>
      </c>
      <c r="D26" s="43">
        <v>3133.87</v>
      </c>
      <c r="E26" s="41">
        <v>3614.99</v>
      </c>
      <c r="F26" s="47">
        <f>(D26-E26)/E26</f>
        <v>-0.13309027134238266</v>
      </c>
      <c r="G26" s="43">
        <v>711</v>
      </c>
      <c r="H26" s="41">
        <v>31</v>
      </c>
      <c r="I26" s="41">
        <f t="shared" si="2"/>
        <v>22.93548387096774</v>
      </c>
      <c r="J26" s="41">
        <v>9</v>
      </c>
      <c r="K26" s="41">
        <v>7</v>
      </c>
      <c r="L26" s="43">
        <v>137319.51</v>
      </c>
      <c r="M26" s="43">
        <v>32512</v>
      </c>
      <c r="N26" s="39">
        <v>44659</v>
      </c>
      <c r="O26" s="38" t="s">
        <v>48</v>
      </c>
      <c r="P26" s="35"/>
      <c r="Q26" s="56"/>
      <c r="R26" s="56"/>
      <c r="S26" s="87"/>
      <c r="T26" s="56"/>
      <c r="U26" s="34"/>
      <c r="V26" s="57"/>
      <c r="W26" s="57"/>
      <c r="X26" s="7"/>
      <c r="Y26" s="34"/>
      <c r="Z26" s="34"/>
      <c r="AA26" s="58"/>
      <c r="AB26" s="34"/>
      <c r="AC26" s="58"/>
    </row>
    <row r="27" spans="1:29" ht="25.35" customHeight="1">
      <c r="A27" s="37">
        <v>13</v>
      </c>
      <c r="B27" s="37" t="s">
        <v>34</v>
      </c>
      <c r="C27" s="29" t="s">
        <v>587</v>
      </c>
      <c r="D27" s="43">
        <v>1660.39</v>
      </c>
      <c r="E27" s="41" t="s">
        <v>36</v>
      </c>
      <c r="F27" s="41" t="s">
        <v>36</v>
      </c>
      <c r="G27" s="43">
        <v>275</v>
      </c>
      <c r="H27" s="41">
        <v>31</v>
      </c>
      <c r="I27" s="41">
        <f t="shared" si="2"/>
        <v>8.870967741935484</v>
      </c>
      <c r="J27" s="41">
        <v>12</v>
      </c>
      <c r="K27" s="41">
        <v>1</v>
      </c>
      <c r="L27" s="43">
        <v>1660.39</v>
      </c>
      <c r="M27" s="43">
        <v>275</v>
      </c>
      <c r="N27" s="39">
        <v>44701</v>
      </c>
      <c r="O27" s="38" t="s">
        <v>91</v>
      </c>
      <c r="P27" s="35"/>
      <c r="Q27" s="56"/>
      <c r="R27" s="56"/>
      <c r="S27" s="87"/>
      <c r="T27" s="56"/>
      <c r="U27" s="34"/>
      <c r="V27" s="57"/>
      <c r="W27" s="57"/>
      <c r="X27" s="7"/>
      <c r="Y27" s="34"/>
      <c r="Z27" s="34"/>
      <c r="AA27" s="58"/>
      <c r="AB27" s="34"/>
      <c r="AC27" s="58"/>
    </row>
    <row r="28" spans="1:29" ht="25.35" customHeight="1">
      <c r="A28" s="37">
        <v>14</v>
      </c>
      <c r="B28" s="37">
        <v>13</v>
      </c>
      <c r="C28" s="29" t="s">
        <v>565</v>
      </c>
      <c r="D28" s="43">
        <v>1575</v>
      </c>
      <c r="E28" s="41">
        <v>1276.01</v>
      </c>
      <c r="F28" s="47">
        <f>(D28-E28)/E28</f>
        <v>0.23431634548318589</v>
      </c>
      <c r="G28" s="43">
        <v>260</v>
      </c>
      <c r="H28" s="41">
        <v>7</v>
      </c>
      <c r="I28" s="41">
        <f t="shared" si="2"/>
        <v>37.142857142857146</v>
      </c>
      <c r="J28" s="41">
        <v>3</v>
      </c>
      <c r="K28" s="41">
        <v>4</v>
      </c>
      <c r="L28" s="43">
        <v>18151.78</v>
      </c>
      <c r="M28" s="43">
        <v>3036</v>
      </c>
      <c r="N28" s="39">
        <v>44680</v>
      </c>
      <c r="O28" s="38" t="s">
        <v>68</v>
      </c>
      <c r="P28" s="35"/>
      <c r="Q28" s="56"/>
      <c r="R28" s="56"/>
      <c r="S28" s="87"/>
      <c r="T28" s="56"/>
      <c r="U28" s="34"/>
      <c r="V28" s="57"/>
      <c r="W28" s="57"/>
      <c r="X28" s="7"/>
      <c r="Y28" s="34"/>
      <c r="Z28" s="34"/>
      <c r="AA28" s="58"/>
      <c r="AB28" s="34"/>
      <c r="AC28" s="58"/>
    </row>
    <row r="29" spans="1:29" ht="25.35" customHeight="1">
      <c r="A29" s="37">
        <v>15</v>
      </c>
      <c r="B29" s="61">
        <v>15</v>
      </c>
      <c r="C29" s="29" t="s">
        <v>553</v>
      </c>
      <c r="D29" s="43">
        <v>1080.06</v>
      </c>
      <c r="E29" s="43">
        <v>964.24</v>
      </c>
      <c r="F29" s="47">
        <f>(D29-E29)/E29</f>
        <v>0.12011532398572963</v>
      </c>
      <c r="G29" s="43">
        <v>231</v>
      </c>
      <c r="H29" s="41">
        <v>15</v>
      </c>
      <c r="I29" s="41">
        <f t="shared" si="2"/>
        <v>15.4</v>
      </c>
      <c r="J29" s="41">
        <v>5</v>
      </c>
      <c r="K29" s="41">
        <v>5</v>
      </c>
      <c r="L29" s="43">
        <v>33884.120000000003</v>
      </c>
      <c r="M29" s="43">
        <v>7191</v>
      </c>
      <c r="N29" s="39">
        <v>44673</v>
      </c>
      <c r="O29" s="38" t="s">
        <v>129</v>
      </c>
      <c r="P29" s="35"/>
      <c r="Q29" s="56"/>
      <c r="R29" s="74"/>
      <c r="S29" s="75"/>
      <c r="T29" s="74"/>
      <c r="V29" s="57"/>
      <c r="W29" s="57"/>
      <c r="X29" s="57"/>
      <c r="Y29" s="58"/>
      <c r="Z29" s="7"/>
      <c r="AA29" s="58"/>
      <c r="AB29" s="34"/>
      <c r="AC29" s="34"/>
    </row>
    <row r="30" spans="1:29" ht="25.35" customHeight="1">
      <c r="A30" s="37">
        <v>16</v>
      </c>
      <c r="B30" s="37">
        <v>12</v>
      </c>
      <c r="C30" s="29" t="s">
        <v>550</v>
      </c>
      <c r="D30" s="43">
        <v>1066.9000000000001</v>
      </c>
      <c r="E30" s="41">
        <v>1582.63</v>
      </c>
      <c r="F30" s="47">
        <f>(D30-E30)/E30</f>
        <v>-0.32586896495074652</v>
      </c>
      <c r="G30" s="43">
        <v>144</v>
      </c>
      <c r="H30" s="41">
        <v>6</v>
      </c>
      <c r="I30" s="41">
        <f t="shared" si="2"/>
        <v>24</v>
      </c>
      <c r="J30" s="41">
        <v>2</v>
      </c>
      <c r="K30" s="41">
        <v>6</v>
      </c>
      <c r="L30" s="43">
        <v>66619</v>
      </c>
      <c r="M30" s="43">
        <v>10181</v>
      </c>
      <c r="N30" s="39">
        <v>44666</v>
      </c>
      <c r="O30" s="38" t="s">
        <v>43</v>
      </c>
      <c r="P30" s="35"/>
      <c r="Q30" s="56"/>
      <c r="R30" s="56"/>
      <c r="S30" s="87"/>
      <c r="T30" s="56"/>
      <c r="U30" s="34"/>
      <c r="V30" s="57"/>
      <c r="W30" s="57"/>
      <c r="X30" s="7"/>
      <c r="Y30" s="34"/>
      <c r="Z30" s="34"/>
      <c r="AA30" s="58"/>
      <c r="AB30" s="34"/>
      <c r="AC30" s="58"/>
    </row>
    <row r="31" spans="1:29" ht="25.35" customHeight="1">
      <c r="A31" s="37">
        <v>17</v>
      </c>
      <c r="B31" s="37">
        <v>20</v>
      </c>
      <c r="C31" s="29" t="s">
        <v>566</v>
      </c>
      <c r="D31" s="43">
        <v>371</v>
      </c>
      <c r="E31" s="41">
        <v>223.8</v>
      </c>
      <c r="F31" s="47">
        <f>(D31-E31)/E31</f>
        <v>0.65773011617515631</v>
      </c>
      <c r="G31" s="43">
        <v>60</v>
      </c>
      <c r="H31" s="41">
        <v>3</v>
      </c>
      <c r="I31" s="41">
        <f t="shared" si="2"/>
        <v>20</v>
      </c>
      <c r="J31" s="41">
        <v>1</v>
      </c>
      <c r="K31" s="41">
        <v>4</v>
      </c>
      <c r="L31" s="43">
        <v>17213</v>
      </c>
      <c r="M31" s="43">
        <v>2659</v>
      </c>
      <c r="N31" s="39">
        <v>44680</v>
      </c>
      <c r="O31" s="38" t="s">
        <v>43</v>
      </c>
      <c r="P31" s="35"/>
      <c r="Q31" s="56"/>
      <c r="R31" s="56"/>
      <c r="S31" s="87"/>
      <c r="T31" s="56"/>
      <c r="U31" s="57"/>
      <c r="V31" s="57"/>
      <c r="W31" s="57"/>
      <c r="X31" s="7"/>
      <c r="Y31" s="34"/>
      <c r="Z31" s="34"/>
      <c r="AA31" s="58"/>
      <c r="AB31" s="34"/>
      <c r="AC31" s="58"/>
    </row>
    <row r="32" spans="1:29" ht="25.35" customHeight="1">
      <c r="A32" s="37">
        <v>18</v>
      </c>
      <c r="B32" s="61">
        <v>21</v>
      </c>
      <c r="C32" s="29" t="s">
        <v>551</v>
      </c>
      <c r="D32" s="43">
        <v>248.7</v>
      </c>
      <c r="E32" s="41">
        <v>222.45</v>
      </c>
      <c r="F32" s="47">
        <f>(D32-E32)/E32</f>
        <v>0.11800404585300069</v>
      </c>
      <c r="G32" s="43">
        <v>36</v>
      </c>
      <c r="H32" s="41">
        <v>3</v>
      </c>
      <c r="I32" s="41">
        <f t="shared" si="2"/>
        <v>12</v>
      </c>
      <c r="J32" s="41">
        <v>1</v>
      </c>
      <c r="K32" s="41">
        <v>5</v>
      </c>
      <c r="L32" s="43">
        <v>30530.62</v>
      </c>
      <c r="M32" s="43">
        <v>4666</v>
      </c>
      <c r="N32" s="39">
        <v>44673</v>
      </c>
      <c r="O32" s="38" t="s">
        <v>48</v>
      </c>
      <c r="P32" s="35"/>
      <c r="Q32" s="56"/>
      <c r="R32" s="56"/>
      <c r="S32" s="87"/>
      <c r="T32" s="56"/>
      <c r="V32" s="57"/>
      <c r="W32" s="57"/>
      <c r="X32" s="34"/>
      <c r="Y32" s="58"/>
      <c r="Z32" s="7"/>
      <c r="AA32" s="34"/>
      <c r="AB32" s="34"/>
      <c r="AC32" s="58"/>
    </row>
    <row r="33" spans="1:29" ht="25.35" customHeight="1">
      <c r="A33" s="37">
        <v>19</v>
      </c>
      <c r="B33" s="44" t="s">
        <v>36</v>
      </c>
      <c r="C33" s="29" t="s">
        <v>549</v>
      </c>
      <c r="D33" s="43">
        <v>206</v>
      </c>
      <c r="E33" s="41" t="s">
        <v>36</v>
      </c>
      <c r="F33" s="41" t="s">
        <v>36</v>
      </c>
      <c r="G33" s="43">
        <v>29</v>
      </c>
      <c r="H33" s="41" t="s">
        <v>36</v>
      </c>
      <c r="I33" s="41" t="s">
        <v>36</v>
      </c>
      <c r="J33" s="41">
        <v>1</v>
      </c>
      <c r="K33" s="41">
        <v>6</v>
      </c>
      <c r="L33" s="43">
        <v>49145</v>
      </c>
      <c r="M33" s="43">
        <v>7312</v>
      </c>
      <c r="N33" s="39">
        <v>44666</v>
      </c>
      <c r="O33" s="38" t="s">
        <v>65</v>
      </c>
      <c r="P33" s="35"/>
      <c r="Q33" s="56"/>
      <c r="R33" s="56"/>
      <c r="S33" s="87"/>
      <c r="T33" s="56"/>
      <c r="U33" s="34"/>
      <c r="V33" s="57"/>
      <c r="W33" s="57"/>
      <c r="X33" s="7"/>
      <c r="Y33" s="34"/>
      <c r="Z33" s="34"/>
      <c r="AA33" s="58"/>
      <c r="AB33" s="34"/>
      <c r="AC33" s="58"/>
    </row>
    <row r="34" spans="1:29" ht="25.35" customHeight="1">
      <c r="A34" s="37">
        <v>20</v>
      </c>
      <c r="B34" s="44" t="s">
        <v>36</v>
      </c>
      <c r="C34" s="29" t="s">
        <v>66</v>
      </c>
      <c r="D34" s="43">
        <v>112</v>
      </c>
      <c r="E34" s="41" t="s">
        <v>36</v>
      </c>
      <c r="F34" s="41" t="s">
        <v>36</v>
      </c>
      <c r="G34" s="43">
        <v>16</v>
      </c>
      <c r="H34" s="41" t="s">
        <v>36</v>
      </c>
      <c r="I34" s="41" t="s">
        <v>36</v>
      </c>
      <c r="J34" s="41">
        <v>1</v>
      </c>
      <c r="K34" s="41" t="s">
        <v>36</v>
      </c>
      <c r="L34" s="43">
        <v>17345</v>
      </c>
      <c r="M34" s="43">
        <v>2811</v>
      </c>
      <c r="N34" s="39">
        <v>44603</v>
      </c>
      <c r="O34" s="38" t="s">
        <v>65</v>
      </c>
      <c r="P34" s="35"/>
      <c r="Q34" s="56"/>
      <c r="R34" s="56"/>
      <c r="S34" s="87"/>
      <c r="T34" s="56"/>
      <c r="U34" s="34"/>
      <c r="V34" s="57"/>
      <c r="W34" s="57"/>
      <c r="X34" s="7"/>
      <c r="Y34" s="34"/>
      <c r="Z34" s="34"/>
      <c r="AA34" s="58"/>
      <c r="AB34" s="34"/>
      <c r="AC34" s="58"/>
    </row>
    <row r="35" spans="1:29" ht="25.35" customHeight="1">
      <c r="A35" s="14"/>
      <c r="B35" s="14"/>
      <c r="C35" s="28" t="s">
        <v>69</v>
      </c>
      <c r="D35" s="36">
        <f>SUM(D23:D34)</f>
        <v>133269.47000000003</v>
      </c>
      <c r="E35" s="36">
        <v>147063.71999999997</v>
      </c>
      <c r="F35" s="67">
        <f t="shared" ref="F35" si="3">(D35-E35)/E35</f>
        <v>-9.3797776909219657E-2</v>
      </c>
      <c r="G35" s="36">
        <f t="shared" ref="G35" si="4">SUM(G23:G34)</f>
        <v>21278</v>
      </c>
      <c r="H35" s="36"/>
      <c r="I35" s="16"/>
      <c r="J35" s="15"/>
      <c r="K35" s="17"/>
      <c r="L35" s="18"/>
      <c r="M35" s="22"/>
      <c r="N35" s="19"/>
      <c r="O35" s="48"/>
      <c r="P35" s="35"/>
      <c r="Y35" s="26"/>
      <c r="Z35" s="7"/>
      <c r="AC35" s="34"/>
    </row>
    <row r="36" spans="1:29" ht="14.1" customHeight="1">
      <c r="A36" s="12"/>
      <c r="B36" s="20"/>
      <c r="C36" s="13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4"/>
      <c r="O36" s="11"/>
      <c r="Y36" s="26"/>
      <c r="Z36" s="7"/>
      <c r="AC36" s="34"/>
    </row>
    <row r="37" spans="1:29" ht="25.35" customHeight="1">
      <c r="A37" s="37">
        <v>21</v>
      </c>
      <c r="B37" s="37">
        <v>14</v>
      </c>
      <c r="C37" s="29" t="s">
        <v>569</v>
      </c>
      <c r="D37" s="43">
        <v>89</v>
      </c>
      <c r="E37" s="41">
        <v>1155</v>
      </c>
      <c r="F37" s="47">
        <f>(D37-E37)/E37</f>
        <v>-0.92294372294372296</v>
      </c>
      <c r="G37" s="43">
        <v>13</v>
      </c>
      <c r="H37" s="41" t="s">
        <v>36</v>
      </c>
      <c r="I37" s="41" t="s">
        <v>36</v>
      </c>
      <c r="J37" s="41">
        <v>2</v>
      </c>
      <c r="K37" s="41">
        <v>3</v>
      </c>
      <c r="L37" s="43">
        <v>8190</v>
      </c>
      <c r="M37" s="43">
        <v>1376</v>
      </c>
      <c r="N37" s="39">
        <v>44687</v>
      </c>
      <c r="O37" s="38" t="s">
        <v>65</v>
      </c>
      <c r="P37" s="35"/>
      <c r="Q37" s="56"/>
      <c r="R37" s="56"/>
      <c r="S37" s="56"/>
      <c r="T37" s="56"/>
      <c r="W37" s="58"/>
      <c r="X37" s="58"/>
      <c r="Y37" s="7"/>
      <c r="Z37" s="57"/>
      <c r="AA37" s="58"/>
      <c r="AB37" s="34"/>
      <c r="AC37" s="34"/>
    </row>
    <row r="38" spans="1:29" ht="25.35" customHeight="1">
      <c r="A38" s="37">
        <v>22</v>
      </c>
      <c r="B38" s="44" t="s">
        <v>36</v>
      </c>
      <c r="C38" s="29" t="s">
        <v>121</v>
      </c>
      <c r="D38" s="43">
        <v>52</v>
      </c>
      <c r="E38" s="41" t="s">
        <v>36</v>
      </c>
      <c r="F38" s="41" t="s">
        <v>36</v>
      </c>
      <c r="G38" s="43">
        <v>10</v>
      </c>
      <c r="H38" s="41">
        <v>1</v>
      </c>
      <c r="I38" s="41">
        <f>G38/H38</f>
        <v>10</v>
      </c>
      <c r="J38" s="41">
        <v>1</v>
      </c>
      <c r="K38" s="41" t="s">
        <v>36</v>
      </c>
      <c r="L38" s="43">
        <v>50336</v>
      </c>
      <c r="M38" s="43">
        <v>8618</v>
      </c>
      <c r="N38" s="39">
        <v>44512</v>
      </c>
      <c r="O38" s="38" t="s">
        <v>50</v>
      </c>
      <c r="P38" s="35"/>
      <c r="Q38" s="56"/>
      <c r="R38" s="56"/>
      <c r="S38" s="87"/>
      <c r="T38" s="56"/>
      <c r="U38" s="34"/>
      <c r="V38" s="57"/>
      <c r="W38" s="57"/>
      <c r="X38" s="57"/>
      <c r="Y38" s="34"/>
      <c r="Z38" s="34"/>
      <c r="AA38" s="58"/>
      <c r="AB38" s="34"/>
      <c r="AC38" s="58"/>
    </row>
    <row r="39" spans="1:29" ht="25.35" customHeight="1">
      <c r="A39" s="37">
        <v>23</v>
      </c>
      <c r="B39" s="37">
        <v>19</v>
      </c>
      <c r="C39" s="29" t="s">
        <v>579</v>
      </c>
      <c r="D39" s="43">
        <v>43.11</v>
      </c>
      <c r="E39" s="41">
        <v>265.39999999999998</v>
      </c>
      <c r="F39" s="47">
        <f>(D39-E39)/E39</f>
        <v>-0.83756593820648073</v>
      </c>
      <c r="G39" s="43">
        <v>10</v>
      </c>
      <c r="H39" s="41">
        <v>2</v>
      </c>
      <c r="I39" s="41">
        <f>G39/H39</f>
        <v>5</v>
      </c>
      <c r="J39" s="41">
        <v>2</v>
      </c>
      <c r="K39" s="41">
        <v>2</v>
      </c>
      <c r="L39" s="43">
        <v>1230.7099999999998</v>
      </c>
      <c r="M39" s="43">
        <v>235</v>
      </c>
      <c r="N39" s="39">
        <v>44694</v>
      </c>
      <c r="O39" s="38" t="s">
        <v>585</v>
      </c>
      <c r="P39" s="35"/>
      <c r="Q39" s="56"/>
      <c r="R39" s="56"/>
      <c r="S39" s="87"/>
      <c r="T39" s="58"/>
      <c r="U39" s="34"/>
      <c r="V39" s="57"/>
      <c r="W39" s="57"/>
      <c r="X39" s="7"/>
      <c r="Y39" s="34"/>
      <c r="Z39" s="34"/>
      <c r="AA39" s="58"/>
      <c r="AB39" s="34"/>
      <c r="AC39" s="58"/>
    </row>
    <row r="40" spans="1:29" ht="25.35" customHeight="1">
      <c r="A40" s="37">
        <v>24</v>
      </c>
      <c r="B40" s="61">
        <v>17</v>
      </c>
      <c r="C40" s="29" t="s">
        <v>572</v>
      </c>
      <c r="D40" s="43">
        <v>4</v>
      </c>
      <c r="E40" s="41">
        <v>383.53</v>
      </c>
      <c r="F40" s="47">
        <f>(D40-E40)/E40</f>
        <v>-0.98957056814330036</v>
      </c>
      <c r="G40" s="43">
        <v>1</v>
      </c>
      <c r="H40" s="41">
        <v>1</v>
      </c>
      <c r="I40" s="41">
        <f>G40/H40</f>
        <v>1</v>
      </c>
      <c r="J40" s="41">
        <v>1</v>
      </c>
      <c r="K40" s="41">
        <v>3</v>
      </c>
      <c r="L40" s="43">
        <v>4946</v>
      </c>
      <c r="M40" s="43">
        <v>770</v>
      </c>
      <c r="N40" s="39">
        <v>44687</v>
      </c>
      <c r="O40" s="38" t="s">
        <v>50</v>
      </c>
      <c r="P40" s="35"/>
      <c r="Q40" s="56"/>
      <c r="R40" s="56"/>
      <c r="S40" s="87"/>
      <c r="T40" s="58"/>
      <c r="U40" s="34"/>
      <c r="V40" s="57"/>
      <c r="W40" s="57"/>
      <c r="X40" s="7"/>
      <c r="Y40" s="34"/>
      <c r="Z40" s="34"/>
      <c r="AA40" s="58"/>
      <c r="AB40" s="34"/>
      <c r="AC40" s="58"/>
    </row>
    <row r="41" spans="1:29" ht="25.35" customHeight="1">
      <c r="A41" s="14"/>
      <c r="B41" s="14"/>
      <c r="C41" s="28" t="s">
        <v>294</v>
      </c>
      <c r="D41" s="36">
        <f>SUM(D35:D40)</f>
        <v>133457.58000000002</v>
      </c>
      <c r="E41" s="36">
        <v>147426.16999999998</v>
      </c>
      <c r="F41" s="67">
        <f>(D41-E41)/E41</f>
        <v>-9.4749731340100396E-2</v>
      </c>
      <c r="G41" s="36">
        <f t="shared" ref="G41" si="5">SUM(G35:G40)</f>
        <v>21312</v>
      </c>
      <c r="H41" s="36"/>
      <c r="I41" s="16"/>
      <c r="J41" s="15"/>
      <c r="K41" s="17"/>
      <c r="L41" s="18"/>
      <c r="M41" s="22"/>
      <c r="N41" s="19"/>
      <c r="O41" s="48"/>
    </row>
    <row r="42" spans="1:29" ht="23.1" customHeight="1">
      <c r="R42" s="35"/>
    </row>
    <row r="43" spans="1:29" ht="21" customHeight="1">
      <c r="R43" s="35"/>
    </row>
    <row r="44" spans="1:29" ht="20.25" customHeight="1"/>
    <row r="55" spans="16:18">
      <c r="R55" s="35"/>
    </row>
    <row r="59" spans="16:18">
      <c r="P59" s="35"/>
    </row>
    <row r="63" spans="16:18" ht="12" customHeight="1"/>
    <row r="72" spans="23:24">
      <c r="W72" s="7"/>
      <c r="X72" s="7"/>
    </row>
  </sheetData>
  <sortState xmlns:xlrd2="http://schemas.microsoft.com/office/spreadsheetml/2017/richdata2" ref="B13:O40">
    <sortCondition descending="1" ref="D13:D40"/>
  </sortState>
  <mergeCells count="18">
    <mergeCell ref="A9:A12"/>
    <mergeCell ref="B9:B12"/>
    <mergeCell ref="C9:C12"/>
    <mergeCell ref="F9:F12"/>
    <mergeCell ref="I9:I12"/>
    <mergeCell ref="O9:O12"/>
    <mergeCell ref="J5:J8"/>
    <mergeCell ref="K5:K8"/>
    <mergeCell ref="L5:L8"/>
    <mergeCell ref="M5:M8"/>
    <mergeCell ref="N5:N8"/>
    <mergeCell ref="O5:O8"/>
    <mergeCell ref="I5:I8"/>
    <mergeCell ref="A5:A8"/>
    <mergeCell ref="B5:B8"/>
    <mergeCell ref="C5:C8"/>
    <mergeCell ref="F5:F8"/>
    <mergeCell ref="H5:H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02F31A8F31CD2D458B1820EC8E9439A8" ma:contentTypeVersion="4" ma:contentTypeDescription="Kurkite naują dokumentą." ma:contentTypeScope="" ma:versionID="0b8e69b05e37bb016ce66936420bb9f9">
  <xsd:schema xmlns:xsd="http://www.w3.org/2001/XMLSchema" xmlns:xs="http://www.w3.org/2001/XMLSchema" xmlns:p="http://schemas.microsoft.com/office/2006/metadata/properties" xmlns:ns3="2e073065-020e-4dce-99c7-95e5c43123bb" targetNamespace="http://schemas.microsoft.com/office/2006/metadata/properties" ma:root="true" ma:fieldsID="e3781e86f90e9808efb857dffe9517c8" ns3:_="">
    <xsd:import namespace="2e073065-020e-4dce-99c7-95e5c4312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3065-020e-4dce-99c7-95e5c4312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DD678-93FD-4FE5-86AB-1A3548741E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A2D6C-D3E2-4802-95F0-36A1F78519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5202E3-D106-493F-9DF2-62E06BFD5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3065-020e-4dce-99c7-95e5c4312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64</vt:i4>
      </vt:variant>
    </vt:vector>
  </HeadingPairs>
  <TitlesOfParts>
    <vt:vector size="64" baseType="lpstr">
      <vt:lpstr>07.15-07.17</vt:lpstr>
      <vt:lpstr>07.08-07.10</vt:lpstr>
      <vt:lpstr>07.01-07.03</vt:lpstr>
      <vt:lpstr>06.24-06.26</vt:lpstr>
      <vt:lpstr>06.17-06.19</vt:lpstr>
      <vt:lpstr>06.10-06.12</vt:lpstr>
      <vt:lpstr>06.03-06.05</vt:lpstr>
      <vt:lpstr>05.27-05.29</vt:lpstr>
      <vt:lpstr>05.20-05.22</vt:lpstr>
      <vt:lpstr>05.13-05.15</vt:lpstr>
      <vt:lpstr>05.06-05.08</vt:lpstr>
      <vt:lpstr>04.29-05.01</vt:lpstr>
      <vt:lpstr>04.22-04.24</vt:lpstr>
      <vt:lpstr>04.15-04.17</vt:lpstr>
      <vt:lpstr>04.08-04.10</vt:lpstr>
      <vt:lpstr>04.01-04.03</vt:lpstr>
      <vt:lpstr>03.25-03.27</vt:lpstr>
      <vt:lpstr>03.18-03.20</vt:lpstr>
      <vt:lpstr>03.11-03.13</vt:lpstr>
      <vt:lpstr>03.04-03.06</vt:lpstr>
      <vt:lpstr>02.25-02.27</vt:lpstr>
      <vt:lpstr>02.18-02.20</vt:lpstr>
      <vt:lpstr>02.11-02.13</vt:lpstr>
      <vt:lpstr>02.04-02.06</vt:lpstr>
      <vt:lpstr>01.28-01.30</vt:lpstr>
      <vt:lpstr>01.21-01.23</vt:lpstr>
      <vt:lpstr>01.14-01.16</vt:lpstr>
      <vt:lpstr>01.07-01.09</vt:lpstr>
      <vt:lpstr>12.31-01.02</vt:lpstr>
      <vt:lpstr>12.24-12.26</vt:lpstr>
      <vt:lpstr>12.17-12.19</vt:lpstr>
      <vt:lpstr>12.10-12.12</vt:lpstr>
      <vt:lpstr>12.03-12.05</vt:lpstr>
      <vt:lpstr>11.26-11.28</vt:lpstr>
      <vt:lpstr>11.19-11.21</vt:lpstr>
      <vt:lpstr>11.12-11.14</vt:lpstr>
      <vt:lpstr>11.05-11.07</vt:lpstr>
      <vt:lpstr>10.29-10.31</vt:lpstr>
      <vt:lpstr>10.22-10.24</vt:lpstr>
      <vt:lpstr>10.15-10.17</vt:lpstr>
      <vt:lpstr>10.08-10.10</vt:lpstr>
      <vt:lpstr>10.01-10.03</vt:lpstr>
      <vt:lpstr>09.24-09.26</vt:lpstr>
      <vt:lpstr>09.17-09.19</vt:lpstr>
      <vt:lpstr>09.10-09.12</vt:lpstr>
      <vt:lpstr>09.03-09.05</vt:lpstr>
      <vt:lpstr>08.27-08.29</vt:lpstr>
      <vt:lpstr>08.20-08.22</vt:lpstr>
      <vt:lpstr>08.13-08.15</vt:lpstr>
      <vt:lpstr>08.06-08.08</vt:lpstr>
      <vt:lpstr>07.30-08.01</vt:lpstr>
      <vt:lpstr>07.23-07.25</vt:lpstr>
      <vt:lpstr>07.16-07.18</vt:lpstr>
      <vt:lpstr>07.09-07.11</vt:lpstr>
      <vt:lpstr>07.02-07.04</vt:lpstr>
      <vt:lpstr>06.25-06.27</vt:lpstr>
      <vt:lpstr>06.18-06.20</vt:lpstr>
      <vt:lpstr>06.11-06.13</vt:lpstr>
      <vt:lpstr>06.04-06.06</vt:lpstr>
      <vt:lpstr>05.28-05.30</vt:lpstr>
      <vt:lpstr>05.21-05.23</vt:lpstr>
      <vt:lpstr>05.14-05.16</vt:lpstr>
      <vt:lpstr>05.07-05.09</vt:lpstr>
      <vt:lpstr>04.30-05.02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Karolis Galdikas</dc:creator>
  <cp:keywords/>
  <dc:description/>
  <cp:lastModifiedBy>Justė Bulytė</cp:lastModifiedBy>
  <cp:revision/>
  <dcterms:created xsi:type="dcterms:W3CDTF">2014-10-03T07:40:56Z</dcterms:created>
  <dcterms:modified xsi:type="dcterms:W3CDTF">2022-07-18T14:11:18Z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0x01010002F31A8F31CD2D458B1820EC8E9439A8</vt:lpwstr>
  </property>
</Properties>
</file>